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00" windowWidth="20595" windowHeight="12015"/>
  </bookViews>
  <sheets>
    <sheet name="May" sheetId="1" r:id="rId1"/>
  </sheets>
  <definedNames>
    <definedName name="_xlnm.Print_Titles" localSheetId="0">May!$A:$H,May!$1:$2</definedName>
    <definedName name="QB_COLUMN_59200" localSheetId="0" hidden="1">May!$I$2</definedName>
    <definedName name="QB_COLUMN_62230" localSheetId="0" hidden="1">May!$O$2</definedName>
    <definedName name="QB_COLUMN_63620" localSheetId="0" hidden="1">May!$M$2</definedName>
    <definedName name="QB_COLUMN_63650" localSheetId="0" hidden="1">May!$S$2</definedName>
    <definedName name="QB_COLUMN_76210" localSheetId="0" hidden="1">May!$K$2</definedName>
    <definedName name="QB_COLUMN_76240" localSheetId="0" hidden="1">May!$Q$2</definedName>
    <definedName name="QB_COLUMN_76260" localSheetId="0" hidden="1">May!$U$2</definedName>
    <definedName name="QB_DATA_0" localSheetId="0" hidden="1">May!$6:$6,May!$7:$7,May!$9:$9,May!$10:$10,May!$11:$11,May!$12:$12,May!$14:$14,May!$15:$15,May!$16:$16,May!$17:$17,May!$19:$19,May!$20:$20,May!$22:$22,May!$24:$24,May!$25:$25,May!$26:$26</definedName>
    <definedName name="QB_DATA_1" localSheetId="0" hidden="1">May!$27:$27,May!$28:$28,May!$29:$29,May!$30:$30,May!$31:$31,May!$33:$33,May!$34:$34,May!$36:$36,May!$37:$37,May!$38:$38,May!$39:$39,May!$40:$40,May!$41:$41,May!$42:$42,May!$43:$43,May!$44:$44</definedName>
    <definedName name="QB_DATA_10" localSheetId="0" hidden="1">May!$254:$254,May!$257:$257,May!$258:$258,May!$262:$262,May!$264:$264,May!$265:$265,May!$268:$268,May!$269:$269,May!$274:$274,May!$275:$275,May!$276:$276,May!$278:$278,May!$279:$279,May!$282:$282,May!$283:$283,May!$284:$284</definedName>
    <definedName name="QB_DATA_11" localSheetId="0" hidden="1">May!$289:$289,May!$290:$290,May!$291:$291,May!$292:$292,May!$293:$293,May!$294:$294,May!$295:$295,May!$298:$298,May!$299:$299,May!$300:$300,May!$301:$301,May!$303:$303,May!$304:$304,May!$305:$305,May!$306:$306,May!$307:$307</definedName>
    <definedName name="QB_DATA_12" localSheetId="0" hidden="1">May!$308:$308,May!$309:$309</definedName>
    <definedName name="QB_DATA_2" localSheetId="0" hidden="1">May!$47:$47,May!$48:$48,May!$49:$49,May!$51:$51,May!$53:$53,May!$54:$54,May!$56:$56,May!$57:$57,May!$59:$59,May!$61:$61,May!$62:$62,May!$65:$65,May!$66:$66,May!$69:$69,May!$70:$70,May!$72:$72</definedName>
    <definedName name="QB_DATA_3" localSheetId="0" hidden="1">May!$74:$74,May!$75:$75,May!$77:$77,May!$78:$78,May!$79:$79,May!$80:$80,May!$81:$81,May!$82:$82,May!$83:$83,May!$89:$89,May!$90:$90,May!$91:$91,May!$92:$92,May!$93:$93,May!$94:$94,May!$95:$95</definedName>
    <definedName name="QB_DATA_4" localSheetId="0" hidden="1">May!$96:$96,May!$97:$97,May!$98:$98,May!$99:$99,May!$100:$100,May!$101:$101,May!$102:$102,May!$103:$103,May!$104:$104,May!$105:$105,May!$107:$107,May!$108:$108,May!$109:$109,May!$110:$110,May!$111:$111,May!$112:$112</definedName>
    <definedName name="QB_DATA_5" localSheetId="0" hidden="1">May!$113:$113,May!$116:$116,May!$117:$117,May!$118:$118,May!$119:$119,May!$122:$122,May!$123:$123,May!$124:$124,May!$125:$125,May!$128:$128,May!$132:$132,May!$137:$137,May!$138:$138,May!$139:$139,May!$140:$140,May!$141:$141</definedName>
    <definedName name="QB_DATA_6" localSheetId="0" hidden="1">May!$143:$143,May!$144:$144,May!$145:$145,May!$146:$146,May!$149:$149,May!$150:$150,May!$151:$151,May!$152:$152,May!$155:$155,May!$156:$156,May!$157:$157,May!$158:$158,May!$159:$159,May!$160:$160,May!$163:$163,May!$164:$164</definedName>
    <definedName name="QB_DATA_7" localSheetId="0" hidden="1">May!$165:$165,May!$168:$168,May!$169:$169,May!$175:$175,May!$176:$176,May!$177:$177,May!$178:$178,May!$179:$179,May!$180:$180,May!$182:$182,May!$183:$183,May!$184:$184,May!$187:$187,May!$188:$188,May!$191:$191,May!$192:$192</definedName>
    <definedName name="QB_DATA_8" localSheetId="0" hidden="1">May!$193:$193,May!$196:$196,May!$197:$197,May!$203:$203,May!$204:$204,May!$205:$205,May!$207:$207,May!$208:$208,May!$209:$209,May!$210:$210,May!$213:$213,May!$214:$214,May!$220:$220,May!$221:$221,May!$222:$222,May!$224:$224</definedName>
    <definedName name="QB_DATA_9" localSheetId="0" hidden="1">May!$225:$225,May!$226:$226,May!$227:$227,May!$230:$230,May!$231:$231,May!$232:$232,May!$235:$235,May!$240:$240,May!$242:$242,May!$243:$243,May!$244:$244,May!$247:$247,May!$248:$248,May!$249:$249,May!$252:$252,May!$253:$253</definedName>
    <definedName name="QB_FORMULA_0" localSheetId="0" hidden="1">May!$M$6,May!$S$6,May!$M$7,May!$S$7,May!$M$9,May!$S$9,May!$M$10,May!$S$10,May!$M$11,May!$S$11,May!$M$12,May!$S$12,May!$I$13,May!$K$13,May!$M$13,May!$O$13</definedName>
    <definedName name="QB_FORMULA_1" localSheetId="0" hidden="1">May!$Q$13,May!$S$13,May!$U$13,May!$M$14,May!$S$14,May!$M$15,May!$S$15,May!$M$16,May!$S$16,May!$M$17,May!$S$17,May!$M$19,May!$S$19,May!$M$20,May!$S$20,May!$I$21</definedName>
    <definedName name="QB_FORMULA_10" localSheetId="0" hidden="1">May!$O$76,May!$Q$76,May!$S$76,May!$U$76,May!$M$77,May!$S$77,May!$M$78,May!$S$78,May!$M$79,May!$S$79,May!$M$80,May!$S$80,May!$M$81,May!$S$81,May!$M$82,May!$S$82</definedName>
    <definedName name="QB_FORMULA_11" localSheetId="0" hidden="1">May!$M$83,May!$S$83,May!$I$84,May!$K$84,May!$M$84,May!$O$84,May!$Q$84,May!$S$84,May!$U$84,May!$I$85,May!$K$85,May!$M$85,May!$O$85,May!$Q$85,May!$S$85,May!$U$85</definedName>
    <definedName name="QB_FORMULA_12" localSheetId="0" hidden="1">May!$M$89,May!$S$89,May!$M$90,May!$S$90,May!$M$91,May!$S$91,May!$M$92,May!$S$92,May!$M$93,May!$S$93,May!$M$94,May!$S$94,May!$M$95,May!$S$95,May!$M$96,May!$S$96</definedName>
    <definedName name="QB_FORMULA_13" localSheetId="0" hidden="1">May!$M$97,May!$S$97,May!$M$98,May!$S$98,May!$M$99,May!$S$99,May!$M$100,May!$S$100,May!$M$101,May!$S$101,May!$M$102,May!$S$102,May!$M$103,May!$S$103,May!$M$104,May!$S$104</definedName>
    <definedName name="QB_FORMULA_14" localSheetId="0" hidden="1">May!$M$105,May!$S$105,May!$M$107,May!$S$107,May!$M$108,May!$S$108,May!$M$109,May!$S$109,May!$M$110,May!$S$110,May!$M$111,May!$S$111,May!$M$112,May!$S$112,May!$M$113,May!$S$113</definedName>
    <definedName name="QB_FORMULA_15" localSheetId="0" hidden="1">May!$I$114,May!$K$114,May!$M$114,May!$O$114,May!$Q$114,May!$S$114,May!$U$114,May!$M$116,May!$S$116,May!$M$117,May!$S$117,May!$M$118,May!$S$118,May!$M$119,May!$S$119,May!$I$120</definedName>
    <definedName name="QB_FORMULA_16" localSheetId="0" hidden="1">May!$K$120,May!$M$120,May!$O$120,May!$Q$120,May!$S$120,May!$U$120,May!$M$122,May!$S$122,May!$M$123,May!$S$123,May!$M$124,May!$S$124,May!$M$125,May!$S$125,May!$I$126,May!$K$126</definedName>
    <definedName name="QB_FORMULA_17" localSheetId="0" hidden="1">May!$M$126,May!$O$126,May!$Q$126,May!$S$126,May!$U$126,May!$M$128,May!$S$128,May!$I$129,May!$K$129,May!$M$129,May!$O$129,May!$Q$129,May!$S$129,May!$U$129,May!$I$130,May!$K$130</definedName>
    <definedName name="QB_FORMULA_18" localSheetId="0" hidden="1">May!$M$130,May!$O$130,May!$Q$130,May!$S$130,May!$U$130,May!$M$132,May!$S$132,May!$I$133,May!$K$133,May!$M$133,May!$O$133,May!$Q$133,May!$S$133,May!$U$133,May!$I$134,May!$K$134</definedName>
    <definedName name="QB_FORMULA_19" localSheetId="0" hidden="1">May!$M$134,May!$O$134,May!$Q$134,May!$S$134,May!$U$134,May!$M$137,May!$S$137,May!$M$138,May!$S$138,May!$M$139,May!$S$139,May!$M$140,May!$S$140,May!$M$141,May!$S$141,May!$M$143</definedName>
    <definedName name="QB_FORMULA_2" localSheetId="0" hidden="1">May!$K$21,May!$M$21,May!$O$21,May!$Q$21,May!$S$21,May!$U$21,May!$M$22,May!$S$22,May!$M$24,May!$S$24,May!$M$25,May!$S$25,May!$M$26,May!$S$26,May!$M$27,May!$S$27</definedName>
    <definedName name="QB_FORMULA_20" localSheetId="0" hidden="1">May!$S$143,May!$M$144,May!$S$144,May!$M$145,May!$S$145,May!$M$146,May!$S$146,May!$I$147,May!$K$147,May!$M$147,May!$O$147,May!$Q$147,May!$S$147,May!$U$147,May!$M$149,May!$S$149</definedName>
    <definedName name="QB_FORMULA_21" localSheetId="0" hidden="1">May!$M$152,May!$S$152,May!$I$153,May!$K$153,May!$M$153,May!$O$153,May!$Q$153,May!$S$153,May!$U$153,May!$M$155,May!$S$155,May!$M$156,May!$S$156,May!$M$157,May!$S$157,May!$M$158</definedName>
    <definedName name="QB_FORMULA_22" localSheetId="0" hidden="1">May!$S$158,May!$M$159,May!$S$159,May!$M$160,May!$S$160,May!$I$161,May!$K$161,May!$M$161,May!$O$161,May!$Q$161,May!$S$161,May!$U$161,May!$M$163,May!$S$163,May!$M$164,May!$S$164</definedName>
    <definedName name="QB_FORMULA_23" localSheetId="0" hidden="1">May!$M$165,May!$S$165,May!$I$166,May!$K$166,May!$M$166,May!$O$166,May!$Q$166,May!$S$166,May!$U$166,May!$M$168,May!$S$168,May!$M$169,May!$S$169,May!$I$170,May!$K$170,May!$M$170</definedName>
    <definedName name="QB_FORMULA_24" localSheetId="0" hidden="1">May!$O$170,May!$Q$170,May!$S$170,May!$U$170,May!$I$171,May!$K$171,May!$M$171,May!$O$171,May!$Q$171,May!$S$171,May!$U$171,May!$I$172,May!$K$172,May!$M$172,May!$O$172,May!$Q$172</definedName>
    <definedName name="QB_FORMULA_25" localSheetId="0" hidden="1">May!$S$172,May!$U$172,May!$M$175,May!$S$175,May!$M$176,May!$S$176,May!$M$177,May!$S$177,May!$M$178,May!$S$178,May!$M$179,May!$S$179,May!$M$180,May!$S$180,May!$M$182,May!$S$182</definedName>
    <definedName name="QB_FORMULA_26" localSheetId="0" hidden="1">May!$M$183,May!$S$183,May!$M$184,May!$S$184,May!$I$185,May!$K$185,May!$M$185,May!$O$185,May!$Q$185,May!$S$185,May!$U$185,May!$M$187,May!$S$187,May!$M$188,May!$S$188,May!$I$189</definedName>
    <definedName name="QB_FORMULA_27" localSheetId="0" hidden="1">May!$K$189,May!$M$189,May!$O$189,May!$Q$189,May!$S$189,May!$U$189,May!$M$191,May!$S$191,May!$M$192,May!$S$192,May!$M$193,May!$S$193,May!$I$194,May!$K$194,May!$M$194,May!$O$194</definedName>
    <definedName name="QB_FORMULA_28" localSheetId="0" hidden="1">May!$Q$194,May!$S$194,May!$U$194,May!$M$196,May!$S$196,May!$M$197,May!$S$197,May!$I$198,May!$K$198,May!$M$198,May!$O$198,May!$Q$198,May!$S$198,May!$U$198,May!$I$199,May!$K$199</definedName>
    <definedName name="QB_FORMULA_29" localSheetId="0" hidden="1">May!$M$199,May!$O$199,May!$Q$199,May!$S$199,May!$U$199,May!$I$200,May!$K$200,May!$M$200,May!$O$200,May!$Q$200,May!$S$200,May!$U$200,May!$M$203,May!$S$203,May!$M$204,May!$S$204</definedName>
    <definedName name="QB_FORMULA_3" localSheetId="0" hidden="1">May!$M$28,May!$S$28,May!$M$29,May!$S$29,May!$M$30,May!$S$30,May!$M$31,May!$S$31,May!$I$32,May!$K$32,May!$M$32,May!$O$32,May!$Q$32,May!$S$32,May!$U$32,May!$M$33</definedName>
    <definedName name="QB_FORMULA_30" localSheetId="0" hidden="1">May!$M$205,May!$S$205,May!$M$207,May!$S$207,May!$M$208,May!$S$208,May!$M$209,May!$S$209,May!$M$210,May!$S$210,May!$I$211,May!$K$211,May!$M$211,May!$O$211,May!$Q$211,May!$S$211</definedName>
    <definedName name="QB_FORMULA_31" localSheetId="0" hidden="1">May!$U$211,May!$M$213,May!$S$213,May!$M$214,May!$S$214,May!$I$215,May!$K$215,May!$M$215,May!$O$215,May!$Q$215,May!$S$215,May!$U$215,May!$I$216,May!$K$216,May!$M$216,May!$O$216</definedName>
    <definedName name="QB_FORMULA_32" localSheetId="0" hidden="1">May!$Q$216,May!$S$216,May!$U$216,May!$I$217,May!$K$217,May!$M$217,May!$O$217,May!$Q$217,May!$S$217,May!$U$217,May!$M$220,May!$S$220,May!$M$221,May!$S$221,May!$M$222,May!$S$222</definedName>
    <definedName name="QB_FORMULA_33" localSheetId="0" hidden="1">May!$M$224,May!$S$224,May!$M$225,May!$S$225,May!$M$226,May!$S$226,May!$M$227,May!$S$227,May!$I$228,May!$K$228,May!$M$228,May!$O$228,May!$Q$228,May!$S$228,May!$U$228,May!$M$230</definedName>
    <definedName name="QB_FORMULA_34" localSheetId="0" hidden="1">May!$S$230,May!$M$231,May!$S$231,May!$M$232,May!$S$232,May!$I$233,May!$K$233,May!$M$233,May!$O$233,May!$Q$233,May!$S$233,May!$U$233,May!$M$235,May!$S$235,May!$I$236,May!$K$236</definedName>
    <definedName name="QB_FORMULA_35" localSheetId="0" hidden="1">May!$M$236,May!$O$236,May!$Q$236,May!$S$236,May!$U$236,May!$I$237,May!$K$237,May!$M$237,May!$O$237,May!$Q$237,May!$S$237,May!$U$237,May!$I$238,May!$K$238,May!$M$238,May!$O$238</definedName>
    <definedName name="QB_FORMULA_36" localSheetId="0" hidden="1">May!$Q$238,May!$S$238,May!$U$238,May!$M$240,May!$S$240,May!$M$242,May!$S$242,May!$M$243,May!$S$243,May!$M$244,May!$S$244,May!$I$245,May!$K$245,May!$M$245,May!$O$245,May!$Q$245</definedName>
    <definedName name="QB_FORMULA_37" localSheetId="0" hidden="1">May!$S$245,May!$U$245,May!$I$250,May!$O$250,May!$M$252,May!$S$252,May!$M$253,May!$S$253,May!$M$254,May!$S$254,May!$I$255,May!$K$255,May!$M$255,May!$O$255,May!$Q$255,May!$S$255</definedName>
    <definedName name="QB_FORMULA_38" localSheetId="0" hidden="1">May!$U$255,May!$M$257,May!$S$257,May!$M$258,May!$S$258,May!$I$259,May!$K$259,May!$M$259,May!$O$259,May!$Q$259,May!$S$259,May!$U$259,May!$I$260,May!$K$260,May!$M$260,May!$O$260</definedName>
    <definedName name="QB_FORMULA_39" localSheetId="0" hidden="1">May!$Q$260,May!$S$260,May!$U$260,May!$M$262,May!$S$262,May!$M$264,May!$S$264,May!$M$265,May!$S$265,May!$I$266,May!$K$266,May!$M$266,May!$O$266,May!$Q$266,May!$S$266,May!$U$266</definedName>
    <definedName name="QB_FORMULA_4" localSheetId="0" hidden="1">May!$S$33,May!$M$34,May!$S$34,May!$M$36,May!$S$36,May!$M$37,May!$S$37,May!$M$38,May!$S$38,May!$M$39,May!$S$39,May!$M$40,May!$S$40,May!$M$41,May!$S$41,May!$M$42</definedName>
    <definedName name="QB_FORMULA_40" localSheetId="0" hidden="1">May!$M$268,May!$S$268,May!$M$269,May!$S$269,May!$I$270,May!$K$270,May!$M$270,May!$O$270,May!$Q$270,May!$S$270,May!$U$270,May!$I$271,May!$K$271,May!$M$271,May!$O$271,May!$Q$271</definedName>
    <definedName name="QB_FORMULA_41" localSheetId="0" hidden="1">May!$S$271,May!$U$271,May!$M$274,May!$S$274,May!$M$275,May!$S$275,May!$M$276,May!$S$276,May!$M$278,May!$S$278,May!$M$279,May!$S$279,May!$I$280,May!$K$280,May!$M$280,May!$O$280</definedName>
    <definedName name="QB_FORMULA_42" localSheetId="0" hidden="1">May!$Q$280,May!$S$280,May!$U$280,May!$M$282,May!$S$282,May!$M$283,May!$S$283,May!$M$284,May!$S$284,May!$I$285,May!$K$285,May!$M$285,May!$O$285,May!$Q$285,May!$S$285,May!$U$285</definedName>
    <definedName name="QB_FORMULA_43" localSheetId="0" hidden="1">May!$I$286,May!$K$286,May!$M$286,May!$O$286,May!$Q$286,May!$S$286,May!$U$286,May!$I$287,May!$K$287,May!$M$287,May!$O$287,May!$Q$287,May!$S$287,May!$U$287,May!$M$289,May!$S$289</definedName>
    <definedName name="QB_FORMULA_44" localSheetId="0" hidden="1">May!$M$290,May!$S$290,May!$M$291,May!$S$291,May!$M$292,May!$S$292,May!$M$293,May!$S$293,May!$M$294,May!$S$294,May!$M$295,May!$S$295,May!$I$296,May!$K$296,May!$M$296,May!$O$296</definedName>
    <definedName name="QB_FORMULA_45" localSheetId="0" hidden="1">May!$Q$296,May!$S$296,May!$U$296,May!$I$302,May!$O$302,May!$M$303,May!$S$303,May!$M$304,May!$S$304,May!$M$305,May!$S$305,May!$M$306,May!$S$306,May!$M$307,May!$S$307,May!$M$308</definedName>
    <definedName name="QB_FORMULA_46" localSheetId="0" hidden="1">May!$S$308,May!$M$309,May!$S$309,May!$I$310,May!$K$310,May!$M$310,May!$O$310,May!$Q$310,May!$S$310,May!$U$310,May!$I$311,May!$K$311,May!$M$311,May!$O$311,May!$Q$311,May!$S$311</definedName>
    <definedName name="QB_FORMULA_47" localSheetId="0" hidden="1">May!$U$311,May!$I$312,May!$K$312,May!$M$312,May!$O$312,May!$Q$312,May!$S$312,May!$U$312</definedName>
    <definedName name="QB_FORMULA_5" localSheetId="0" hidden="1">May!$S$42,May!$M$43,May!$S$43,May!$M$44,May!$S$44,May!$I$45,May!$K$45,May!$M$45,May!$O$45,May!$Q$45,May!$S$45,May!$U$45,May!$M$47,May!$S$47,May!$M$48,May!$S$48</definedName>
    <definedName name="QB_FORMULA_6" localSheetId="0" hidden="1">May!$M$49,May!$S$49,May!$I$50,May!$K$50,May!$M$50,May!$O$50,May!$Q$50,May!$S$50,May!$U$50,May!$I$52,May!$K$52,May!$M$52,May!$O$52,May!$Q$52,May!$S$52,May!$U$52</definedName>
    <definedName name="QB_FORMULA_7" localSheetId="0" hidden="1">May!$M$53,May!$S$53,May!$M$54,May!$S$54,May!$M$56,May!$S$56,May!$M$57,May!$S$57,May!$I$58,May!$K$58,May!$M$58,May!$O$58,May!$Q$58,May!$S$58,May!$U$58,May!$M$59</definedName>
    <definedName name="QB_FORMULA_8" localSheetId="0" hidden="1">May!$S$59,May!$M$61,May!$S$61,May!$M$62,May!$S$62,May!$I$63,May!$K$63,May!$M$63,May!$O$63,May!$Q$63,May!$S$63,May!$U$63,May!$I$67,May!$O$67,May!$M$69,May!$S$69</definedName>
    <definedName name="QB_FORMULA_9" localSheetId="0" hidden="1">May!$M$70,May!$S$70,May!$I$71,May!$K$71,May!$M$71,May!$O$71,May!$Q$71,May!$S$71,May!$U$71,May!$M$74,May!$S$74,May!$M$75,May!$S$75,May!$I$76,May!$K$76,May!$M$76</definedName>
    <definedName name="QB_ROW_103260" localSheetId="0" hidden="1">May!$G$31</definedName>
    <definedName name="QB_ROW_104250" localSheetId="0" hidden="1">May!$F$33</definedName>
    <definedName name="QB_ROW_107260" localSheetId="0" hidden="1">May!$G$36</definedName>
    <definedName name="QB_ROW_112260" localSheetId="0" hidden="1">May!$G$39</definedName>
    <definedName name="QB_ROW_116260" localSheetId="0" hidden="1">May!$G$40</definedName>
    <definedName name="QB_ROW_119260" localSheetId="0" hidden="1">May!$G$41</definedName>
    <definedName name="QB_ROW_123040" localSheetId="0" hidden="1">May!$E$55</definedName>
    <definedName name="QB_ROW_123250" localSheetId="0" hidden="1">May!$F$57</definedName>
    <definedName name="QB_ROW_123340" localSheetId="0" hidden="1">May!$E$58</definedName>
    <definedName name="QB_ROW_124260" localSheetId="0" hidden="1">May!$G$42</definedName>
    <definedName name="QB_ROW_125260" localSheetId="0" hidden="1">May!$G$43</definedName>
    <definedName name="QB_ROW_151270" localSheetId="0" hidden="1">May!$H$123</definedName>
    <definedName name="QB_ROW_152260" localSheetId="0" hidden="1">May!$G$132</definedName>
    <definedName name="QB_ROW_153270" localSheetId="0" hidden="1">May!$H$124</definedName>
    <definedName name="QB_ROW_154260" localSheetId="0" hidden="1">May!$G$103</definedName>
    <definedName name="QB_ROW_156270" localSheetId="0" hidden="1">May!$H$107</definedName>
    <definedName name="QB_ROW_157270" localSheetId="0" hidden="1">May!$H$108</definedName>
    <definedName name="QB_ROW_158270" localSheetId="0" hidden="1">May!$H$109</definedName>
    <definedName name="QB_ROW_160270" localSheetId="0" hidden="1">May!$H$128</definedName>
    <definedName name="QB_ROW_161270" localSheetId="0" hidden="1">May!$H$116</definedName>
    <definedName name="QB_ROW_162270" localSheetId="0" hidden="1">May!$H$117</definedName>
    <definedName name="QB_ROW_16250" localSheetId="0" hidden="1">May!$F$6</definedName>
    <definedName name="QB_ROW_163270" localSheetId="0" hidden="1">May!$H$110</definedName>
    <definedName name="QB_ROW_164270" localSheetId="0" hidden="1">May!$H$111</definedName>
    <definedName name="QB_ROW_166270" localSheetId="0" hidden="1">May!$H$113</definedName>
    <definedName name="QB_ROW_167270" localSheetId="0" hidden="1">May!$H$125</definedName>
    <definedName name="QB_ROW_168260" localSheetId="0" hidden="1">May!$G$93</definedName>
    <definedName name="QB_ROW_169260" localSheetId="0" hidden="1">May!$G$96</definedName>
    <definedName name="QB_ROW_170270" localSheetId="0" hidden="1">May!$H$118</definedName>
    <definedName name="QB_ROW_172260" localSheetId="0" hidden="1">May!$G$98</definedName>
    <definedName name="QB_ROW_175260" localSheetId="0" hidden="1">May!$G$99</definedName>
    <definedName name="QB_ROW_176260" localSheetId="0" hidden="1">May!$G$100</definedName>
    <definedName name="QB_ROW_177270" localSheetId="0" hidden="1">May!$H$119</definedName>
    <definedName name="QB_ROW_178260" localSheetId="0" hidden="1">May!$G$102</definedName>
    <definedName name="QB_ROW_179260" localSheetId="0" hidden="1">May!$G$90</definedName>
    <definedName name="QB_ROW_182260" localSheetId="0" hidden="1">May!$G$91</definedName>
    <definedName name="QB_ROW_18301" localSheetId="0" hidden="1">May!$A$312</definedName>
    <definedName name="QB_ROW_183260" localSheetId="0" hidden="1">May!$G$92</definedName>
    <definedName name="QB_ROW_187260" localSheetId="0" hidden="1">May!$G$95</definedName>
    <definedName name="QB_ROW_188260" localSheetId="0" hidden="1">May!$G$94</definedName>
    <definedName name="QB_ROW_189270" localSheetId="0" hidden="1">May!$H$155</definedName>
    <definedName name="QB_ROW_19011" localSheetId="0" hidden="1">May!$B$3</definedName>
    <definedName name="QB_ROW_190270" localSheetId="0" hidden="1">May!$H$156</definedName>
    <definedName name="QB_ROW_191260" localSheetId="0" hidden="1">May!$G$137</definedName>
    <definedName name="QB_ROW_19260" localSheetId="0" hidden="1">May!$G$89</definedName>
    <definedName name="QB_ROW_19311" localSheetId="0" hidden="1">May!$B$311</definedName>
    <definedName name="QB_ROW_193270" localSheetId="0" hidden="1">May!$H$157</definedName>
    <definedName name="QB_ROW_196270" localSheetId="0" hidden="1">May!$H$143</definedName>
    <definedName name="QB_ROW_197260" localSheetId="0" hidden="1">May!$G$139</definedName>
    <definedName name="QB_ROW_200270" localSheetId="0" hidden="1">May!$H$168</definedName>
    <definedName name="QB_ROW_20031" localSheetId="0" hidden="1">May!$D$4</definedName>
    <definedName name="QB_ROW_201270" localSheetId="0" hidden="1">May!$H$169</definedName>
    <definedName name="QB_ROW_202270" localSheetId="0" hidden="1">May!$H$149</definedName>
    <definedName name="QB_ROW_203270" localSheetId="0" hidden="1">May!$H$150</definedName>
    <definedName name="QB_ROW_20331" localSheetId="0" hidden="1">May!$D$84</definedName>
    <definedName name="QB_ROW_204270" localSheetId="0" hidden="1">May!$H$144</definedName>
    <definedName name="QB_ROW_205270" localSheetId="0" hidden="1">May!$H$145</definedName>
    <definedName name="QB_ROW_207270" localSheetId="0" hidden="1">May!$H$146</definedName>
    <definedName name="QB_ROW_209270" localSheetId="0" hidden="1">May!$H$159</definedName>
    <definedName name="QB_ROW_210260" localSheetId="0" hidden="1">May!$G$140</definedName>
    <definedName name="QB_ROW_21031" localSheetId="0" hidden="1">May!$D$86</definedName>
    <definedName name="QB_ROW_211270" localSheetId="0" hidden="1">May!$H$151</definedName>
    <definedName name="QB_ROW_212260" localSheetId="0" hidden="1">May!$G$141</definedName>
    <definedName name="QB_ROW_21331" localSheetId="0" hidden="1">May!$D$310</definedName>
    <definedName name="QB_ROW_216270" localSheetId="0" hidden="1">May!$H$152</definedName>
    <definedName name="QB_ROW_224270" localSheetId="0" hidden="1">May!$H$191</definedName>
    <definedName name="QB_ROW_225270" localSheetId="0" hidden="1">May!$H$192</definedName>
    <definedName name="QB_ROW_227270" localSheetId="0" hidden="1">May!$H$193</definedName>
    <definedName name="QB_ROW_231270" localSheetId="0" hidden="1">May!$H$182</definedName>
    <definedName name="QB_ROW_233270" localSheetId="0" hidden="1">May!$H$196</definedName>
    <definedName name="QB_ROW_234270" localSheetId="0" hidden="1">May!$H$197</definedName>
    <definedName name="QB_ROW_235270" localSheetId="0" hidden="1">May!$H$187</definedName>
    <definedName name="QB_ROW_237270" localSheetId="0" hidden="1">May!$H$183</definedName>
    <definedName name="QB_ROW_238260" localSheetId="0" hidden="1">May!$G$175</definedName>
    <definedName name="QB_ROW_239270" localSheetId="0" hidden="1">May!$H$184</definedName>
    <definedName name="QB_ROW_240260" localSheetId="0" hidden="1">May!$G$176</definedName>
    <definedName name="QB_ROW_241260" localSheetId="0" hidden="1">May!$G$177</definedName>
    <definedName name="QB_ROW_244270" localSheetId="0" hidden="1">May!$H$188</definedName>
    <definedName name="QB_ROW_246260" localSheetId="0" hidden="1">May!$G$178</definedName>
    <definedName name="QB_ROW_248260" localSheetId="0" hidden="1">May!$G$180</definedName>
    <definedName name="QB_ROW_251270" localSheetId="0" hidden="1">May!$H$213</definedName>
    <definedName name="QB_ROW_253270" localSheetId="0" hidden="1">May!$H$214</definedName>
    <definedName name="QB_ROW_256270" localSheetId="0" hidden="1">May!$H$207</definedName>
    <definedName name="QB_ROW_258270" localSheetId="0" hidden="1">May!$H$209</definedName>
    <definedName name="QB_ROW_259270" localSheetId="0" hidden="1">May!$H$210</definedName>
    <definedName name="QB_ROW_263260" localSheetId="0" hidden="1">May!$G$205</definedName>
    <definedName name="QB_ROW_264270" localSheetId="0" hidden="1">May!$H$230</definedName>
    <definedName name="QB_ROW_266260" localSheetId="0" hidden="1">May!$G$221</definedName>
    <definedName name="QB_ROW_268270" localSheetId="0" hidden="1">May!$H$232</definedName>
    <definedName name="QB_ROW_271270" localSheetId="0" hidden="1">May!$H$225</definedName>
    <definedName name="QB_ROW_275270" localSheetId="0" hidden="1">May!$H$235</definedName>
    <definedName name="QB_ROW_276260" localSheetId="0" hidden="1">May!$G$220</definedName>
    <definedName name="QB_ROW_277270" localSheetId="0" hidden="1">May!$H$224</definedName>
    <definedName name="QB_ROW_278270" localSheetId="0" hidden="1">May!$H$226</definedName>
    <definedName name="QB_ROW_279270" localSheetId="0" hidden="1">May!$H$227</definedName>
    <definedName name="QB_ROW_281260" localSheetId="0" hidden="1">May!$G$222</definedName>
    <definedName name="QB_ROW_286260" localSheetId="0" hidden="1">May!$G$252</definedName>
    <definedName name="QB_ROW_287260" localSheetId="0" hidden="1">May!$G$253</definedName>
    <definedName name="QB_ROW_289260" localSheetId="0" hidden="1">May!$G$254</definedName>
    <definedName name="QB_ROW_292260" localSheetId="0" hidden="1">May!$G$242</definedName>
    <definedName name="QB_ROW_296260" localSheetId="0" hidden="1">May!$G$257</definedName>
    <definedName name="QB_ROW_297260" localSheetId="0" hidden="1">May!$G$258</definedName>
    <definedName name="QB_ROW_298260" localSheetId="0" hidden="1">May!$G$243</definedName>
    <definedName name="QB_ROW_299260" localSheetId="0" hidden="1">May!$G$244</definedName>
    <definedName name="QB_ROW_300250" localSheetId="0" hidden="1">May!$F$240</definedName>
    <definedName name="QB_ROW_304260" localSheetId="0" hidden="1">May!$G$264</definedName>
    <definedName name="QB_ROW_305260" localSheetId="0" hidden="1">May!$G$268</definedName>
    <definedName name="QB_ROW_307260" localSheetId="0" hidden="1">May!$G$265</definedName>
    <definedName name="QB_ROW_310260" localSheetId="0" hidden="1">May!$G$269</definedName>
    <definedName name="QB_ROW_311270" localSheetId="0" hidden="1">May!$H$282</definedName>
    <definedName name="QB_ROW_312270" localSheetId="0" hidden="1">May!$H$283</definedName>
    <definedName name="QB_ROW_313260" localSheetId="0" hidden="1">May!$G$274</definedName>
    <definedName name="QB_ROW_315270" localSheetId="0" hidden="1">May!$H$284</definedName>
    <definedName name="QB_ROW_316270" localSheetId="0" hidden="1">May!$H$278</definedName>
    <definedName name="QB_ROW_318270" localSheetId="0" hidden="1">May!$H$279</definedName>
    <definedName name="QB_ROW_320260" localSheetId="0" hidden="1">May!$G$275</definedName>
    <definedName name="QB_ROW_321260" localSheetId="0" hidden="1">May!$G$276</definedName>
    <definedName name="QB_ROW_336270" localSheetId="0" hidden="1">May!$H$208</definedName>
    <definedName name="QB_ROW_338260" localSheetId="0" hidden="1">May!$G$179</definedName>
    <definedName name="QB_ROW_345260" localSheetId="0" hidden="1">May!$G$25</definedName>
    <definedName name="QB_ROW_347260" localSheetId="0" hidden="1">May!$G$104</definedName>
    <definedName name="QB_ROW_351260" localSheetId="0" hidden="1">May!$G$203</definedName>
    <definedName name="QB_ROW_355250" localSheetId="0" hidden="1">May!$F$291</definedName>
    <definedName name="QB_ROW_356270" localSheetId="0" hidden="1">May!$H$231</definedName>
    <definedName name="QB_ROW_370260" localSheetId="0" hidden="1">May!$G$38</definedName>
    <definedName name="QB_ROW_376250" localSheetId="0" hidden="1">May!$F$7</definedName>
    <definedName name="QB_ROW_384260" localSheetId="0" hidden="1">May!$G$30</definedName>
    <definedName name="QB_ROW_385060" localSheetId="0" hidden="1">May!$G$167</definedName>
    <definedName name="QB_ROW_385360" localSheetId="0" hidden="1">May!$G$170</definedName>
    <definedName name="QB_ROW_386040" localSheetId="0" hidden="1">May!$E$135</definedName>
    <definedName name="QB_ROW_386340" localSheetId="0" hidden="1">May!$E$172</definedName>
    <definedName name="QB_ROW_387050" localSheetId="0" hidden="1">May!$F$136</definedName>
    <definedName name="QB_ROW_387350" localSheetId="0" hidden="1">May!$F$171</definedName>
    <definedName name="QB_ROW_389060" localSheetId="0" hidden="1">May!$G$148</definedName>
    <definedName name="QB_ROW_389360" localSheetId="0" hidden="1">May!$G$153</definedName>
    <definedName name="QB_ROW_390050" localSheetId="0" hidden="1">May!$F$88</definedName>
    <definedName name="QB_ROW_390350" localSheetId="0" hidden="1">May!$F$130</definedName>
    <definedName name="QB_ROW_391060" localSheetId="0" hidden="1">May!$G$142</definedName>
    <definedName name="QB_ROW_391360" localSheetId="0" hidden="1">May!$G$147</definedName>
    <definedName name="QB_ROW_392060" localSheetId="0" hidden="1">May!$G$154</definedName>
    <definedName name="QB_ROW_392360" localSheetId="0" hidden="1">May!$G$161</definedName>
    <definedName name="QB_ROW_393040" localSheetId="0" hidden="1">May!$E$173</definedName>
    <definedName name="QB_ROW_393340" localSheetId="0" hidden="1">May!$E$200</definedName>
    <definedName name="QB_ROW_395050" localSheetId="0" hidden="1">May!$F$174</definedName>
    <definedName name="QB_ROW_395350" localSheetId="0" hidden="1">May!$F$199</definedName>
    <definedName name="QB_ROW_397040" localSheetId="0" hidden="1">May!$E$201</definedName>
    <definedName name="QB_ROW_397340" localSheetId="0" hidden="1">May!$E$217</definedName>
    <definedName name="QB_ROW_398050" localSheetId="0" hidden="1">May!$F$219</definedName>
    <definedName name="QB_ROW_398350" localSheetId="0" hidden="1">May!$F$237</definedName>
    <definedName name="QB_ROW_399050" localSheetId="0" hidden="1">May!$F$202</definedName>
    <definedName name="QB_ROW_399350" localSheetId="0" hidden="1">May!$F$216</definedName>
    <definedName name="QB_ROW_401040" localSheetId="0" hidden="1">May!$E$239</definedName>
    <definedName name="QB_ROW_401340" localSheetId="0" hidden="1">May!$E$260</definedName>
    <definedName name="QB_ROW_402040" localSheetId="0" hidden="1">May!$E$261</definedName>
    <definedName name="QB_ROW_402340" localSheetId="0" hidden="1">May!$E$271</definedName>
    <definedName name="QB_ROW_403040" localSheetId="0" hidden="1">May!$E$272</definedName>
    <definedName name="QB_ROW_403340" localSheetId="0" hidden="1">May!$E$287</definedName>
    <definedName name="QB_ROW_404040" localSheetId="0" hidden="1">May!$E$5</definedName>
    <definedName name="QB_ROW_404250" localSheetId="0" hidden="1">May!$F$51</definedName>
    <definedName name="QB_ROW_404340" localSheetId="0" hidden="1">May!$E$52</definedName>
    <definedName name="QB_ROW_406060" localSheetId="0" hidden="1">May!$G$190</definedName>
    <definedName name="QB_ROW_406360" localSheetId="0" hidden="1">May!$G$194</definedName>
    <definedName name="QB_ROW_407060" localSheetId="0" hidden="1">May!$G$195</definedName>
    <definedName name="QB_ROW_407360" localSheetId="0" hidden="1">May!$G$198</definedName>
    <definedName name="QB_ROW_408060" localSheetId="0" hidden="1">May!$G$181</definedName>
    <definedName name="QB_ROW_408360" localSheetId="0" hidden="1">May!$G$185</definedName>
    <definedName name="QB_ROW_409060" localSheetId="0" hidden="1">May!$G$186</definedName>
    <definedName name="QB_ROW_409360" localSheetId="0" hidden="1">May!$G$189</definedName>
    <definedName name="QB_ROW_410060" localSheetId="0" hidden="1">May!$G$106</definedName>
    <definedName name="QB_ROW_410360" localSheetId="0" hidden="1">May!$G$114</definedName>
    <definedName name="QB_ROW_411060" localSheetId="0" hidden="1">May!$G$115</definedName>
    <definedName name="QB_ROW_411360" localSheetId="0" hidden="1">May!$G$120</definedName>
    <definedName name="QB_ROW_412060" localSheetId="0" hidden="1">May!$G$121</definedName>
    <definedName name="QB_ROW_412360" localSheetId="0" hidden="1">May!$G$126</definedName>
    <definedName name="QB_ROW_413060" localSheetId="0" hidden="1">May!$G$127</definedName>
    <definedName name="QB_ROW_413360" localSheetId="0" hidden="1">May!$G$129</definedName>
    <definedName name="QB_ROW_414060" localSheetId="0" hidden="1">May!$G$206</definedName>
    <definedName name="QB_ROW_414360" localSheetId="0" hidden="1">May!$G$211</definedName>
    <definedName name="QB_ROW_416060" localSheetId="0" hidden="1">May!$G$212</definedName>
    <definedName name="QB_ROW_416360" localSheetId="0" hidden="1">May!$G$215</definedName>
    <definedName name="QB_ROW_418060" localSheetId="0" hidden="1">May!$G$223</definedName>
    <definedName name="QB_ROW_418360" localSheetId="0" hidden="1">May!$G$228</definedName>
    <definedName name="QB_ROW_419060" localSheetId="0" hidden="1">May!$G$234</definedName>
    <definedName name="QB_ROW_419360" localSheetId="0" hidden="1">May!$G$236</definedName>
    <definedName name="QB_ROW_420060" localSheetId="0" hidden="1">May!$G$229</definedName>
    <definedName name="QB_ROW_420360" localSheetId="0" hidden="1">May!$G$233</definedName>
    <definedName name="QB_ROW_421050" localSheetId="0" hidden="1">May!$F$241</definedName>
    <definedName name="QB_ROW_421350" localSheetId="0" hidden="1">May!$F$245</definedName>
    <definedName name="QB_ROW_422050" localSheetId="0" hidden="1">May!$F$251</definedName>
    <definedName name="QB_ROW_422350" localSheetId="0" hidden="1">May!$F$255</definedName>
    <definedName name="QB_ROW_423050" localSheetId="0" hidden="1">May!$F$256</definedName>
    <definedName name="QB_ROW_423350" localSheetId="0" hidden="1">May!$F$259</definedName>
    <definedName name="QB_ROW_424050" localSheetId="0" hidden="1">May!$F$267</definedName>
    <definedName name="QB_ROW_424350" localSheetId="0" hidden="1">May!$F$270</definedName>
    <definedName name="QB_ROW_425050" localSheetId="0" hidden="1">May!$F$263</definedName>
    <definedName name="QB_ROW_425350" localSheetId="0" hidden="1">May!$F$266</definedName>
    <definedName name="QB_ROW_426060" localSheetId="0" hidden="1">May!$G$277</definedName>
    <definedName name="QB_ROW_426360" localSheetId="0" hidden="1">May!$G$280</definedName>
    <definedName name="QB_ROW_428060" localSheetId="0" hidden="1">May!$G$281</definedName>
    <definedName name="QB_ROW_428360" localSheetId="0" hidden="1">May!$G$285</definedName>
    <definedName name="QB_ROW_429050" localSheetId="0" hidden="1">May!$F$273</definedName>
    <definedName name="QB_ROW_429350" localSheetId="0" hidden="1">May!$F$286</definedName>
    <definedName name="QB_ROW_431040" localSheetId="0" hidden="1">May!$E$87</definedName>
    <definedName name="QB_ROW_431340" localSheetId="0" hidden="1">May!$E$134</definedName>
    <definedName name="QB_ROW_432050" localSheetId="0" hidden="1">May!$F$131</definedName>
    <definedName name="QB_ROW_432350" localSheetId="0" hidden="1">May!$F$133</definedName>
    <definedName name="QB_ROW_433040" localSheetId="0" hidden="1">May!$E$218</definedName>
    <definedName name="QB_ROW_433340" localSheetId="0" hidden="1">May!$E$238</definedName>
    <definedName name="QB_ROW_440260" localSheetId="0" hidden="1">May!$G$48</definedName>
    <definedName name="QB_ROW_445270" localSheetId="0" hidden="1">May!$H$112</definedName>
    <definedName name="QB_ROW_449260" localSheetId="0" hidden="1">May!$G$97</definedName>
    <definedName name="QB_ROW_451260" localSheetId="0" hidden="1">May!$G$105</definedName>
    <definedName name="QB_ROW_456050" localSheetId="0" hidden="1">May!$F$8</definedName>
    <definedName name="QB_ROW_456350" localSheetId="0" hidden="1">May!$F$13</definedName>
    <definedName name="QB_ROW_457050" localSheetId="0" hidden="1">May!$F$18</definedName>
    <definedName name="QB_ROW_457350" localSheetId="0" hidden="1">May!$F$21</definedName>
    <definedName name="QB_ROW_458260" localSheetId="0" hidden="1">May!$G$47</definedName>
    <definedName name="QB_ROW_459050" localSheetId="0" hidden="1">May!$F$35</definedName>
    <definedName name="QB_ROW_459260" localSheetId="0" hidden="1">May!$G$44</definedName>
    <definedName name="QB_ROW_459350" localSheetId="0" hidden="1">May!$F$45</definedName>
    <definedName name="QB_ROW_461260" localSheetId="0" hidden="1">May!$G$27</definedName>
    <definedName name="QB_ROW_495240" localSheetId="0" hidden="1">May!$E$54</definedName>
    <definedName name="QB_ROW_503260" localSheetId="0" hidden="1">May!$G$37</definedName>
    <definedName name="QB_ROW_506250" localSheetId="0" hidden="1">May!$F$292</definedName>
    <definedName name="QB_ROW_509040" localSheetId="0" hidden="1">May!$E$68</definedName>
    <definedName name="QB_ROW_509250" localSheetId="0" hidden="1">May!$F$70</definedName>
    <definedName name="QB_ROW_509340" localSheetId="0" hidden="1">May!$E$71</definedName>
    <definedName name="QB_ROW_532260" localSheetId="0" hidden="1">May!$G$101</definedName>
    <definedName name="QB_ROW_535240" localSheetId="0" hidden="1">May!$E$72</definedName>
    <definedName name="QB_ROW_598240" localSheetId="0" hidden="1">May!$E$304</definedName>
    <definedName name="QB_ROW_599250" localSheetId="0" hidden="1">May!$F$56</definedName>
    <definedName name="QB_ROW_602240" localSheetId="0" hidden="1">May!$E$306</definedName>
    <definedName name="QB_ROW_607260" localSheetId="0" hidden="1">May!$G$138</definedName>
    <definedName name="QB_ROW_609250" localSheetId="0" hidden="1">May!$F$262</definedName>
    <definedName name="QB_ROW_610250" localSheetId="0" hidden="1">May!$F$69</definedName>
    <definedName name="QB_ROW_611250" localSheetId="0" hidden="1">May!$F$34</definedName>
    <definedName name="QB_ROW_613240" localSheetId="0" hidden="1">May!$E$59</definedName>
    <definedName name="QB_ROW_614270" localSheetId="0" hidden="1">May!$H$160</definedName>
    <definedName name="QB_ROW_615240" localSheetId="0" hidden="1">May!$E$305</definedName>
    <definedName name="QB_ROW_616270" localSheetId="0" hidden="1">May!$H$158</definedName>
    <definedName name="QB_ROW_619040" localSheetId="0" hidden="1">May!$E$288</definedName>
    <definedName name="QB_ROW_619340" localSheetId="0" hidden="1">May!$E$296</definedName>
    <definedName name="QB_ROW_620250" localSheetId="0" hidden="1">May!$F$289</definedName>
    <definedName name="QB_ROW_621250" localSheetId="0" hidden="1">May!$F$290</definedName>
    <definedName name="QB_ROW_622260" localSheetId="0" hidden="1">May!$G$204</definedName>
    <definedName name="QB_ROW_641250" localSheetId="0" hidden="1">May!$F$61</definedName>
    <definedName name="QB_ROW_642040" localSheetId="0" hidden="1">May!$E$60</definedName>
    <definedName name="QB_ROW_642250" localSheetId="0" hidden="1">May!$F$62</definedName>
    <definedName name="QB_ROW_642340" localSheetId="0" hidden="1">May!$E$63</definedName>
    <definedName name="QB_ROW_647040" localSheetId="0" hidden="1">May!$E$73</definedName>
    <definedName name="QB_ROW_647250" localSheetId="0" hidden="1">May!$F$75</definedName>
    <definedName name="QB_ROW_647340" localSheetId="0" hidden="1">May!$E$76</definedName>
    <definedName name="QB_ROW_650250" localSheetId="0" hidden="1">May!$F$74</definedName>
    <definedName name="QB_ROW_654240" localSheetId="0" hidden="1">May!$E$308</definedName>
    <definedName name="QB_ROW_669240" localSheetId="0" hidden="1">May!$E$53</definedName>
    <definedName name="QB_ROW_670240" localSheetId="0" hidden="1">May!$E$303</definedName>
    <definedName name="QB_ROW_672040" localSheetId="0" hidden="1">May!$E$64</definedName>
    <definedName name="QB_ROW_672250" localSheetId="0" hidden="1">May!$F$66</definedName>
    <definedName name="QB_ROW_672340" localSheetId="0" hidden="1">May!$E$67</definedName>
    <definedName name="QB_ROW_673250" localSheetId="0" hidden="1">May!$F$65</definedName>
    <definedName name="QB_ROW_683240" localSheetId="0" hidden="1">May!$E$80</definedName>
    <definedName name="QB_ROW_684240" localSheetId="0" hidden="1">May!$E$82</definedName>
    <definedName name="QB_ROW_687240" localSheetId="0" hidden="1">May!$E$81</definedName>
    <definedName name="QB_ROW_688240" localSheetId="0" hidden="1">May!$E$83</definedName>
    <definedName name="QB_ROW_693250" localSheetId="0" hidden="1">May!$F$293</definedName>
    <definedName name="QB_ROW_694250" localSheetId="0" hidden="1">May!$F$294</definedName>
    <definedName name="QB_ROW_695250" localSheetId="0" hidden="1">May!$F$295</definedName>
    <definedName name="QB_ROW_698240" localSheetId="0" hidden="1">May!$E$78</definedName>
    <definedName name="QB_ROW_700050" localSheetId="0" hidden="1">May!$F$46</definedName>
    <definedName name="QB_ROW_700350" localSheetId="0" hidden="1">May!$F$50</definedName>
    <definedName name="QB_ROW_701260" localSheetId="0" hidden="1">May!$G$49</definedName>
    <definedName name="QB_ROW_708240" localSheetId="0" hidden="1">May!$E$309</definedName>
    <definedName name="QB_ROW_709240" localSheetId="0" hidden="1">May!$E$307</definedName>
    <definedName name="QB_ROW_711050" localSheetId="0" hidden="1">May!$F$23</definedName>
    <definedName name="QB_ROW_711350" localSheetId="0" hidden="1">May!$F$32</definedName>
    <definedName name="QB_ROW_714060" localSheetId="0" hidden="1">May!$G$162</definedName>
    <definedName name="QB_ROW_714360" localSheetId="0" hidden="1">May!$G$166</definedName>
    <definedName name="QB_ROW_715270" localSheetId="0" hidden="1">May!$H$163</definedName>
    <definedName name="QB_ROW_716270" localSheetId="0" hidden="1">May!$H$164</definedName>
    <definedName name="QB_ROW_717270" localSheetId="0" hidden="1">May!$H$165</definedName>
    <definedName name="QB_ROW_722240" localSheetId="0" hidden="1">May!$E$79</definedName>
    <definedName name="QB_ROW_724240" localSheetId="0" hidden="1">May!$E$77</definedName>
    <definedName name="QB_ROW_7270" localSheetId="0" hidden="1">May!$H$122</definedName>
    <definedName name="QB_ROW_762050" localSheetId="0" hidden="1">May!$F$246</definedName>
    <definedName name="QB_ROW_762350" localSheetId="0" hidden="1">May!$F$250</definedName>
    <definedName name="QB_ROW_76260" localSheetId="0" hidden="1">May!$G$9</definedName>
    <definedName name="QB_ROW_763260" localSheetId="0" hidden="1">May!$G$247</definedName>
    <definedName name="QB_ROW_764260" localSheetId="0" hidden="1">May!$G$248</definedName>
    <definedName name="QB_ROW_765260" localSheetId="0" hidden="1">May!$G$249</definedName>
    <definedName name="QB_ROW_768040" localSheetId="0" hidden="1">May!$E$297</definedName>
    <definedName name="QB_ROW_768340" localSheetId="0" hidden="1">May!$E$302</definedName>
    <definedName name="QB_ROW_769250" localSheetId="0" hidden="1">May!$F$298</definedName>
    <definedName name="QB_ROW_771250" localSheetId="0" hidden="1">May!$F$299</definedName>
    <definedName name="QB_ROW_77260" localSheetId="0" hidden="1">May!$G$10</definedName>
    <definedName name="QB_ROW_773250" localSheetId="0" hidden="1">May!$F$301</definedName>
    <definedName name="QB_ROW_774250" localSheetId="0" hidden="1">May!$F$300</definedName>
    <definedName name="QB_ROW_78260" localSheetId="0" hidden="1">May!$G$11</definedName>
    <definedName name="QB_ROW_79260" localSheetId="0" hidden="1">May!$G$12</definedName>
    <definedName name="QB_ROW_82250" localSheetId="0" hidden="1">May!$F$14</definedName>
    <definedName name="QB_ROW_83250" localSheetId="0" hidden="1">May!$F$15</definedName>
    <definedName name="QB_ROW_84250" localSheetId="0" hidden="1">May!$F$16</definedName>
    <definedName name="QB_ROW_86250" localSheetId="0" hidden="1">May!$F$17</definedName>
    <definedName name="QB_ROW_86321" localSheetId="0" hidden="1">May!$C$85</definedName>
    <definedName name="QB_ROW_87260" localSheetId="0" hidden="1">May!$G$19</definedName>
    <definedName name="QB_ROW_89260" localSheetId="0" hidden="1">May!$G$20</definedName>
    <definedName name="QB_ROW_91250" localSheetId="0" hidden="1">May!$F$22</definedName>
    <definedName name="QB_ROW_92260" localSheetId="0" hidden="1">May!$G$24</definedName>
    <definedName name="QB_ROW_93260" localSheetId="0" hidden="1">May!$G$26</definedName>
    <definedName name="QB_ROW_94260" localSheetId="0" hidden="1">May!$G$28</definedName>
    <definedName name="QB_ROW_95260" localSheetId="0" hidden="1">May!$G$29</definedName>
    <definedName name="QBCANSUPPORTUPDATE" localSheetId="0">TRUE</definedName>
    <definedName name="QBCOMPANYFILENAME" localSheetId="0">"F:\dewey beach.qbw"</definedName>
    <definedName name="QBENDDATE" localSheetId="0">20180531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"867f99dd41584b19b9c8310254219d4e"</definedName>
    <definedName name="QBREPORTCOMPARECOL_ANNUALBUDGET" localSheetId="0">TRUE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TRUE</definedName>
    <definedName name="QBREPORTCOMPARECOL_YTDBUDGET" localSheetId="0">TRUE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273</definedName>
    <definedName name="QBROWHEADERS" localSheetId="0">8</definedName>
    <definedName name="QBSTARTDATE" localSheetId="0">20180501</definedName>
  </definedNames>
  <calcPr calcId="125725"/>
</workbook>
</file>

<file path=xl/calcChain.xml><?xml version="1.0" encoding="utf-8"?>
<calcChain xmlns="http://schemas.openxmlformats.org/spreadsheetml/2006/main">
  <c r="S309" i="1"/>
  <c r="M309"/>
  <c r="S308"/>
  <c r="M308"/>
  <c r="S307"/>
  <c r="M307"/>
  <c r="S306"/>
  <c r="M306"/>
  <c r="S305"/>
  <c r="M305"/>
  <c r="S304"/>
  <c r="M304"/>
  <c r="S303"/>
  <c r="M303"/>
  <c r="O302"/>
  <c r="I302"/>
  <c r="U296"/>
  <c r="Q296"/>
  <c r="O296"/>
  <c r="S296" s="1"/>
  <c r="K296"/>
  <c r="I296"/>
  <c r="M296" s="1"/>
  <c r="S295"/>
  <c r="M295"/>
  <c r="S294"/>
  <c r="M294"/>
  <c r="S293"/>
  <c r="M293"/>
  <c r="S292"/>
  <c r="M292"/>
  <c r="S291"/>
  <c r="M291"/>
  <c r="S290"/>
  <c r="M290"/>
  <c r="S289"/>
  <c r="M289"/>
  <c r="U285"/>
  <c r="Q285"/>
  <c r="O285"/>
  <c r="S285" s="1"/>
  <c r="M285"/>
  <c r="K285"/>
  <c r="I285"/>
  <c r="S284"/>
  <c r="M284"/>
  <c r="S283"/>
  <c r="M283"/>
  <c r="S282"/>
  <c r="M282"/>
  <c r="U280"/>
  <c r="U286" s="1"/>
  <c r="U287" s="1"/>
  <c r="Q280"/>
  <c r="Q286" s="1"/>
  <c r="Q287" s="1"/>
  <c r="O280"/>
  <c r="S280" s="1"/>
  <c r="K280"/>
  <c r="K286" s="1"/>
  <c r="K287" s="1"/>
  <c r="I280"/>
  <c r="S279"/>
  <c r="M279"/>
  <c r="S278"/>
  <c r="M278"/>
  <c r="S276"/>
  <c r="M276"/>
  <c r="S275"/>
  <c r="M275"/>
  <c r="S274"/>
  <c r="M274"/>
  <c r="K271"/>
  <c r="U270"/>
  <c r="Q270"/>
  <c r="Q271" s="1"/>
  <c r="O270"/>
  <c r="S270" s="1"/>
  <c r="K270"/>
  <c r="I270"/>
  <c r="M270" s="1"/>
  <c r="S269"/>
  <c r="M269"/>
  <c r="S268"/>
  <c r="M268"/>
  <c r="U266"/>
  <c r="U271" s="1"/>
  <c r="Q266"/>
  <c r="O266"/>
  <c r="O271" s="1"/>
  <c r="S271" s="1"/>
  <c r="M266"/>
  <c r="K266"/>
  <c r="I266"/>
  <c r="S265"/>
  <c r="M265"/>
  <c r="S264"/>
  <c r="M264"/>
  <c r="S262"/>
  <c r="M262"/>
  <c r="K260"/>
  <c r="U259"/>
  <c r="Q259"/>
  <c r="O259"/>
  <c r="S259" s="1"/>
  <c r="K259"/>
  <c r="I259"/>
  <c r="M259" s="1"/>
  <c r="S258"/>
  <c r="M258"/>
  <c r="S257"/>
  <c r="M257"/>
  <c r="U255"/>
  <c r="Q255"/>
  <c r="O255"/>
  <c r="S255" s="1"/>
  <c r="M255"/>
  <c r="K255"/>
  <c r="I255"/>
  <c r="S254"/>
  <c r="M254"/>
  <c r="S253"/>
  <c r="M253"/>
  <c r="S252"/>
  <c r="M252"/>
  <c r="O250"/>
  <c r="I250"/>
  <c r="U245"/>
  <c r="U260" s="1"/>
  <c r="S245"/>
  <c r="Q245"/>
  <c r="Q260" s="1"/>
  <c r="O245"/>
  <c r="M245"/>
  <c r="K245"/>
  <c r="I245"/>
  <c r="S244"/>
  <c r="M244"/>
  <c r="S243"/>
  <c r="M243"/>
  <c r="S242"/>
  <c r="M242"/>
  <c r="S240"/>
  <c r="M240"/>
  <c r="U236"/>
  <c r="Q236"/>
  <c r="O236"/>
  <c r="S236" s="1"/>
  <c r="M236"/>
  <c r="K236"/>
  <c r="I236"/>
  <c r="S235"/>
  <c r="M235"/>
  <c r="U233"/>
  <c r="U237" s="1"/>
  <c r="U238" s="1"/>
  <c r="Q233"/>
  <c r="Q237" s="1"/>
  <c r="Q238" s="1"/>
  <c r="O233"/>
  <c r="S233" s="1"/>
  <c r="K233"/>
  <c r="I233"/>
  <c r="M233" s="1"/>
  <c r="S232"/>
  <c r="M232"/>
  <c r="S231"/>
  <c r="M231"/>
  <c r="S230"/>
  <c r="M230"/>
  <c r="U228"/>
  <c r="S228"/>
  <c r="Q228"/>
  <c r="O228"/>
  <c r="K228"/>
  <c r="K237" s="1"/>
  <c r="K238" s="1"/>
  <c r="I228"/>
  <c r="M228" s="1"/>
  <c r="S227"/>
  <c r="M227"/>
  <c r="S226"/>
  <c r="M226"/>
  <c r="S225"/>
  <c r="M225"/>
  <c r="S224"/>
  <c r="M224"/>
  <c r="S222"/>
  <c r="M222"/>
  <c r="S221"/>
  <c r="M221"/>
  <c r="S220"/>
  <c r="M220"/>
  <c r="K216"/>
  <c r="K217" s="1"/>
  <c r="U215"/>
  <c r="Q215"/>
  <c r="Q216" s="1"/>
  <c r="Q217" s="1"/>
  <c r="O215"/>
  <c r="S215" s="1"/>
  <c r="K215"/>
  <c r="I215"/>
  <c r="S214"/>
  <c r="M214"/>
  <c r="S213"/>
  <c r="M213"/>
  <c r="U211"/>
  <c r="U216" s="1"/>
  <c r="U217" s="1"/>
  <c r="Q211"/>
  <c r="O211"/>
  <c r="O216" s="1"/>
  <c r="M211"/>
  <c r="K211"/>
  <c r="I211"/>
  <c r="S210"/>
  <c r="M210"/>
  <c r="S209"/>
  <c r="M209"/>
  <c r="S208"/>
  <c r="M208"/>
  <c r="S207"/>
  <c r="M207"/>
  <c r="S205"/>
  <c r="M205"/>
  <c r="S204"/>
  <c r="M204"/>
  <c r="S203"/>
  <c r="M203"/>
  <c r="O199"/>
  <c r="S199" s="1"/>
  <c r="U198"/>
  <c r="S198"/>
  <c r="Q198"/>
  <c r="O198"/>
  <c r="M198"/>
  <c r="K198"/>
  <c r="I198"/>
  <c r="S197"/>
  <c r="M197"/>
  <c r="S196"/>
  <c r="M196"/>
  <c r="U194"/>
  <c r="S194"/>
  <c r="Q194"/>
  <c r="O194"/>
  <c r="K194"/>
  <c r="I194"/>
  <c r="S193"/>
  <c r="M193"/>
  <c r="S192"/>
  <c r="M192"/>
  <c r="S191"/>
  <c r="M191"/>
  <c r="U189"/>
  <c r="U199" s="1"/>
  <c r="U200" s="1"/>
  <c r="S189"/>
  <c r="Q189"/>
  <c r="O189"/>
  <c r="M189"/>
  <c r="K189"/>
  <c r="I189"/>
  <c r="S188"/>
  <c r="M188"/>
  <c r="S187"/>
  <c r="M187"/>
  <c r="U185"/>
  <c r="S185"/>
  <c r="Q185"/>
  <c r="Q199" s="1"/>
  <c r="Q200" s="1"/>
  <c r="O185"/>
  <c r="K185"/>
  <c r="K199" s="1"/>
  <c r="K200" s="1"/>
  <c r="I185"/>
  <c r="S184"/>
  <c r="M184"/>
  <c r="S183"/>
  <c r="M183"/>
  <c r="S182"/>
  <c r="M182"/>
  <c r="S180"/>
  <c r="M180"/>
  <c r="S179"/>
  <c r="M179"/>
  <c r="S178"/>
  <c r="M178"/>
  <c r="S177"/>
  <c r="M177"/>
  <c r="S176"/>
  <c r="M176"/>
  <c r="S175"/>
  <c r="M175"/>
  <c r="K171"/>
  <c r="K172" s="1"/>
  <c r="U170"/>
  <c r="Q170"/>
  <c r="O170"/>
  <c r="S170" s="1"/>
  <c r="K170"/>
  <c r="I170"/>
  <c r="M170" s="1"/>
  <c r="S169"/>
  <c r="M169"/>
  <c r="S168"/>
  <c r="M168"/>
  <c r="U166"/>
  <c r="Q166"/>
  <c r="O166"/>
  <c r="S166" s="1"/>
  <c r="M166"/>
  <c r="K166"/>
  <c r="I166"/>
  <c r="S165"/>
  <c r="M165"/>
  <c r="S164"/>
  <c r="M164"/>
  <c r="S163"/>
  <c r="M163"/>
  <c r="U161"/>
  <c r="Q161"/>
  <c r="Q171" s="1"/>
  <c r="Q172" s="1"/>
  <c r="O161"/>
  <c r="S161" s="1"/>
  <c r="K161"/>
  <c r="I161"/>
  <c r="M161" s="1"/>
  <c r="S160"/>
  <c r="M160"/>
  <c r="S159"/>
  <c r="M159"/>
  <c r="S158"/>
  <c r="M158"/>
  <c r="S157"/>
  <c r="M157"/>
  <c r="S156"/>
  <c r="M156"/>
  <c r="S155"/>
  <c r="M155"/>
  <c r="U153"/>
  <c r="Q153"/>
  <c r="O153"/>
  <c r="O171" s="1"/>
  <c r="M153"/>
  <c r="K153"/>
  <c r="I153"/>
  <c r="S152"/>
  <c r="M152"/>
  <c r="S149"/>
  <c r="M149"/>
  <c r="U147"/>
  <c r="U171" s="1"/>
  <c r="U172" s="1"/>
  <c r="S147"/>
  <c r="Q147"/>
  <c r="O147"/>
  <c r="M147"/>
  <c r="K147"/>
  <c r="I147"/>
  <c r="S146"/>
  <c r="M146"/>
  <c r="S145"/>
  <c r="M145"/>
  <c r="S144"/>
  <c r="M144"/>
  <c r="S143"/>
  <c r="M143"/>
  <c r="S141"/>
  <c r="M141"/>
  <c r="S140"/>
  <c r="M140"/>
  <c r="S139"/>
  <c r="M139"/>
  <c r="S138"/>
  <c r="M138"/>
  <c r="S137"/>
  <c r="M137"/>
  <c r="U133"/>
  <c r="S133"/>
  <c r="Q133"/>
  <c r="O133"/>
  <c r="M133"/>
  <c r="K133"/>
  <c r="I133"/>
  <c r="S132"/>
  <c r="M132"/>
  <c r="U129"/>
  <c r="S129"/>
  <c r="Q129"/>
  <c r="O129"/>
  <c r="M129"/>
  <c r="K129"/>
  <c r="I129"/>
  <c r="S128"/>
  <c r="M128"/>
  <c r="U126"/>
  <c r="Q126"/>
  <c r="O126"/>
  <c r="S126" s="1"/>
  <c r="M126"/>
  <c r="K126"/>
  <c r="I126"/>
  <c r="S125"/>
  <c r="M125"/>
  <c r="S124"/>
  <c r="M124"/>
  <c r="S123"/>
  <c r="M123"/>
  <c r="S122"/>
  <c r="M122"/>
  <c r="U120"/>
  <c r="U130" s="1"/>
  <c r="U134" s="1"/>
  <c r="S120"/>
  <c r="Q120"/>
  <c r="O120"/>
  <c r="M120"/>
  <c r="K120"/>
  <c r="I120"/>
  <c r="S119"/>
  <c r="M119"/>
  <c r="S118"/>
  <c r="M118"/>
  <c r="S117"/>
  <c r="M117"/>
  <c r="S116"/>
  <c r="M116"/>
  <c r="U114"/>
  <c r="S114"/>
  <c r="Q114"/>
  <c r="Q130" s="1"/>
  <c r="Q134" s="1"/>
  <c r="Q310" s="1"/>
  <c r="O114"/>
  <c r="K114"/>
  <c r="K130" s="1"/>
  <c r="K134" s="1"/>
  <c r="I114"/>
  <c r="I130" s="1"/>
  <c r="S113"/>
  <c r="M113"/>
  <c r="S112"/>
  <c r="M112"/>
  <c r="S111"/>
  <c r="M111"/>
  <c r="S110"/>
  <c r="M110"/>
  <c r="S109"/>
  <c r="M109"/>
  <c r="S108"/>
  <c r="M108"/>
  <c r="S107"/>
  <c r="M107"/>
  <c r="S105"/>
  <c r="M105"/>
  <c r="S104"/>
  <c r="M104"/>
  <c r="S103"/>
  <c r="M103"/>
  <c r="S102"/>
  <c r="M102"/>
  <c r="S101"/>
  <c r="M101"/>
  <c r="S100"/>
  <c r="M100"/>
  <c r="S99"/>
  <c r="M99"/>
  <c r="S98"/>
  <c r="M98"/>
  <c r="S97"/>
  <c r="M97"/>
  <c r="S96"/>
  <c r="M96"/>
  <c r="S95"/>
  <c r="M95"/>
  <c r="S94"/>
  <c r="M94"/>
  <c r="S93"/>
  <c r="M93"/>
  <c r="S92"/>
  <c r="M92"/>
  <c r="S91"/>
  <c r="M91"/>
  <c r="S90"/>
  <c r="M90"/>
  <c r="S89"/>
  <c r="M89"/>
  <c r="S83"/>
  <c r="M83"/>
  <c r="S82"/>
  <c r="M82"/>
  <c r="S81"/>
  <c r="M81"/>
  <c r="S80"/>
  <c r="M80"/>
  <c r="S79"/>
  <c r="M79"/>
  <c r="S78"/>
  <c r="M78"/>
  <c r="S77"/>
  <c r="M77"/>
  <c r="U76"/>
  <c r="Q76"/>
  <c r="O76"/>
  <c r="S76" s="1"/>
  <c r="K76"/>
  <c r="I76"/>
  <c r="M76" s="1"/>
  <c r="S75"/>
  <c r="M75"/>
  <c r="S74"/>
  <c r="M74"/>
  <c r="U71"/>
  <c r="Q71"/>
  <c r="O71"/>
  <c r="S71" s="1"/>
  <c r="M71"/>
  <c r="K71"/>
  <c r="I71"/>
  <c r="S70"/>
  <c r="M70"/>
  <c r="S69"/>
  <c r="M69"/>
  <c r="O67"/>
  <c r="I67"/>
  <c r="U63"/>
  <c r="Q63"/>
  <c r="O63"/>
  <c r="S63" s="1"/>
  <c r="K63"/>
  <c r="I63"/>
  <c r="M63" s="1"/>
  <c r="S62"/>
  <c r="M62"/>
  <c r="S61"/>
  <c r="M61"/>
  <c r="S59"/>
  <c r="M59"/>
  <c r="U58"/>
  <c r="S58"/>
  <c r="Q58"/>
  <c r="O58"/>
  <c r="K58"/>
  <c r="I58"/>
  <c r="M58" s="1"/>
  <c r="S57"/>
  <c r="M57"/>
  <c r="S56"/>
  <c r="M56"/>
  <c r="S54"/>
  <c r="M54"/>
  <c r="S53"/>
  <c r="M53"/>
  <c r="U50"/>
  <c r="Q50"/>
  <c r="O50"/>
  <c r="S50" s="1"/>
  <c r="M50"/>
  <c r="K50"/>
  <c r="I50"/>
  <c r="S49"/>
  <c r="M49"/>
  <c r="S48"/>
  <c r="M48"/>
  <c r="S47"/>
  <c r="M47"/>
  <c r="U45"/>
  <c r="Q45"/>
  <c r="Q52" s="1"/>
  <c r="Q84" s="1"/>
  <c r="Q85" s="1"/>
  <c r="O45"/>
  <c r="O52" s="1"/>
  <c r="K45"/>
  <c r="I45"/>
  <c r="S44"/>
  <c r="M44"/>
  <c r="S43"/>
  <c r="M43"/>
  <c r="S42"/>
  <c r="M42"/>
  <c r="S41"/>
  <c r="M41"/>
  <c r="S40"/>
  <c r="M40"/>
  <c r="S39"/>
  <c r="M39"/>
  <c r="S38"/>
  <c r="M38"/>
  <c r="S37"/>
  <c r="M37"/>
  <c r="S36"/>
  <c r="M36"/>
  <c r="S34"/>
  <c r="M34"/>
  <c r="S33"/>
  <c r="M33"/>
  <c r="U32"/>
  <c r="S32"/>
  <c r="Q32"/>
  <c r="O32"/>
  <c r="K32"/>
  <c r="I32"/>
  <c r="M32" s="1"/>
  <c r="S31"/>
  <c r="M31"/>
  <c r="S30"/>
  <c r="M30"/>
  <c r="S29"/>
  <c r="M29"/>
  <c r="S28"/>
  <c r="M28"/>
  <c r="S27"/>
  <c r="M27"/>
  <c r="S26"/>
  <c r="M26"/>
  <c r="S25"/>
  <c r="M25"/>
  <c r="S24"/>
  <c r="M24"/>
  <c r="S22"/>
  <c r="M22"/>
  <c r="U21"/>
  <c r="U52" s="1"/>
  <c r="U84" s="1"/>
  <c r="U85" s="1"/>
  <c r="S21"/>
  <c r="Q21"/>
  <c r="O21"/>
  <c r="M21"/>
  <c r="K21"/>
  <c r="I21"/>
  <c r="S20"/>
  <c r="M20"/>
  <c r="S19"/>
  <c r="M19"/>
  <c r="S17"/>
  <c r="M17"/>
  <c r="S16"/>
  <c r="M16"/>
  <c r="S15"/>
  <c r="M15"/>
  <c r="S14"/>
  <c r="M14"/>
  <c r="U13"/>
  <c r="S13"/>
  <c r="Q13"/>
  <c r="O13"/>
  <c r="K13"/>
  <c r="K52" s="1"/>
  <c r="K84" s="1"/>
  <c r="K85" s="1"/>
  <c r="I13"/>
  <c r="M13" s="1"/>
  <c r="S12"/>
  <c r="M12"/>
  <c r="S11"/>
  <c r="M11"/>
  <c r="S10"/>
  <c r="M10"/>
  <c r="S9"/>
  <c r="M9"/>
  <c r="S7"/>
  <c r="M7"/>
  <c r="S6"/>
  <c r="M6"/>
  <c r="O84" l="1"/>
  <c r="S52"/>
  <c r="S171"/>
  <c r="O172"/>
  <c r="S172" s="1"/>
  <c r="K310"/>
  <c r="K311" s="1"/>
  <c r="K312" s="1"/>
  <c r="O217"/>
  <c r="S217" s="1"/>
  <c r="S216"/>
  <c r="M130"/>
  <c r="I134"/>
  <c r="Q311"/>
  <c r="Q312" s="1"/>
  <c r="U310"/>
  <c r="U311" s="1"/>
  <c r="U312" s="1"/>
  <c r="O130"/>
  <c r="I237"/>
  <c r="I286"/>
  <c r="O237"/>
  <c r="I271"/>
  <c r="O286"/>
  <c r="S45"/>
  <c r="M114"/>
  <c r="M185"/>
  <c r="M194"/>
  <c r="I199"/>
  <c r="I52"/>
  <c r="I171"/>
  <c r="O200"/>
  <c r="S200" s="1"/>
  <c r="I216"/>
  <c r="I260"/>
  <c r="M45"/>
  <c r="S153"/>
  <c r="S211"/>
  <c r="M215"/>
  <c r="O260"/>
  <c r="S266"/>
  <c r="M280"/>
  <c r="S260"/>
  <c r="M260"/>
  <c r="I172" l="1"/>
  <c r="M171"/>
  <c r="M271"/>
  <c r="O287"/>
  <c r="S287" s="1"/>
  <c r="S286"/>
  <c r="S130"/>
  <c r="O134"/>
  <c r="M134"/>
  <c r="I217"/>
  <c r="M216"/>
  <c r="M52"/>
  <c r="I84"/>
  <c r="M237"/>
  <c r="I238"/>
  <c r="M199"/>
  <c r="I200"/>
  <c r="O238"/>
  <c r="S238" s="1"/>
  <c r="S237"/>
  <c r="M286"/>
  <c r="I287"/>
  <c r="S84"/>
  <c r="O85"/>
  <c r="S85" s="1"/>
  <c r="M172" l="1"/>
  <c r="I310"/>
  <c r="M200"/>
  <c r="M238"/>
  <c r="M84"/>
  <c r="I85"/>
  <c r="M217"/>
  <c r="S134"/>
  <c r="O310"/>
  <c r="M287"/>
  <c r="S310" l="1"/>
  <c r="O311"/>
  <c r="M85"/>
  <c r="I311"/>
  <c r="M310"/>
  <c r="S311" l="1"/>
  <c r="O312"/>
  <c r="S312" s="1"/>
  <c r="I312"/>
  <c r="M311"/>
  <c r="M312" l="1"/>
</calcChain>
</file>

<file path=xl/sharedStrings.xml><?xml version="1.0" encoding="utf-8"?>
<sst xmlns="http://schemas.openxmlformats.org/spreadsheetml/2006/main" count="317" uniqueCount="316">
  <si>
    <t>May 18</t>
  </si>
  <si>
    <t>Budget</t>
  </si>
  <si>
    <t>$ Over Budget</t>
  </si>
  <si>
    <t>Apr - May 18</t>
  </si>
  <si>
    <t>YTD Budget</t>
  </si>
  <si>
    <t>Annual Budget</t>
  </si>
  <si>
    <t>Ordinary Income/Expense</t>
  </si>
  <si>
    <t>Income</t>
  </si>
  <si>
    <t>400 · Operating Income</t>
  </si>
  <si>
    <t>4010010 · Transfer Tax Income</t>
  </si>
  <si>
    <t>4010015 · Accommodation Tax</t>
  </si>
  <si>
    <t>4010019 · Business Licenses</t>
  </si>
  <si>
    <t>4010020 · Bus Lic-Rental</t>
  </si>
  <si>
    <t>4010025 · Bus Lic-Comm Rental</t>
  </si>
  <si>
    <t>4010030 · Bus Lic-Comm</t>
  </si>
  <si>
    <t>4010040 · Bus Lic-Real Estate</t>
  </si>
  <si>
    <t>Total 4010019 · Business Licenses</t>
  </si>
  <si>
    <t>4010100 · Cable TV Franchise</t>
  </si>
  <si>
    <t>4010110 · Beach Concession Contract</t>
  </si>
  <si>
    <t>4010120 · Beach Fire Permits</t>
  </si>
  <si>
    <t>4010140 · Towing Contract Income</t>
  </si>
  <si>
    <t>4010999 · Parking Permits</t>
  </si>
  <si>
    <t>4011000 · Parking Permits - Seasonal</t>
  </si>
  <si>
    <t>4011010 · Parking Permits - Daily</t>
  </si>
  <si>
    <t>Total 4010999 · Parking Permits</t>
  </si>
  <si>
    <t>4011050 · Parking Meters</t>
  </si>
  <si>
    <t>401300 · Fines Collected</t>
  </si>
  <si>
    <t>4014000 · Parking Fines</t>
  </si>
  <si>
    <t>4014005 · Vehicle Booting Fee</t>
  </si>
  <si>
    <t>4014010 · Delinq. Parking Fines</t>
  </si>
  <si>
    <t>4014020 · Delinq. Civil Summons</t>
  </si>
  <si>
    <t>4014100 · Town Ord Fines &amp; Court</t>
  </si>
  <si>
    <t>4014110 · Traffic Fines</t>
  </si>
  <si>
    <t>4014300 · Capias/Contempt Charges</t>
  </si>
  <si>
    <t>4014414 · Ord Fines - Other Courts</t>
  </si>
  <si>
    <t>Total 401300 · Fines Collected</t>
  </si>
  <si>
    <t>4016010 · Bldg Permit Fees</t>
  </si>
  <si>
    <t>4016040 · Marketing Donations</t>
  </si>
  <si>
    <t>8010000 · Other Fines and Revenue</t>
  </si>
  <si>
    <t>4016060 · Public Hearing Fees</t>
  </si>
  <si>
    <t>8010050 · Bus&amp; Rental License Fines</t>
  </si>
  <si>
    <t>8010100 · Gain/Loss Sale of Equipment</t>
  </si>
  <si>
    <t>8010210 · Interest Income</t>
  </si>
  <si>
    <t>8010300 · Copies</t>
  </si>
  <si>
    <t>8010330 · Police/Court Reports</t>
  </si>
  <si>
    <t>8010380 · Dog Licenses</t>
  </si>
  <si>
    <t>8010386 · Misc Income</t>
  </si>
  <si>
    <t>8010000 · Other Fines and Revenue - Other</t>
  </si>
  <si>
    <t>Total 8010000 · Other Fines and Revenue</t>
  </si>
  <si>
    <t>8010200 · Investments</t>
  </si>
  <si>
    <t>8010211 · Investment Income</t>
  </si>
  <si>
    <t>8010215 · Unreali Gains/Losses Invest.</t>
  </si>
  <si>
    <t>8010216 · Investment Fees</t>
  </si>
  <si>
    <t>Total 8010200 · Investments</t>
  </si>
  <si>
    <t>400 · Operating Income - Other</t>
  </si>
  <si>
    <t>Total 400 · Operating Income</t>
  </si>
  <si>
    <t>9010030 · Bayard Ave Loan Revenue</t>
  </si>
  <si>
    <t>9020020 · Reimb Police Wages - Income</t>
  </si>
  <si>
    <t>9020030 · Police Running&amp;Other Event Fees</t>
  </si>
  <si>
    <t>9020031 · Police Run&amp;OtherEvents- Payroll</t>
  </si>
  <si>
    <t>9020030 · Police Running&amp;Other Event Fees - Other</t>
  </si>
  <si>
    <t>Total 9020030 · Police Running&amp;Other Event Fees</t>
  </si>
  <si>
    <t>9020040 · Pension State Funding</t>
  </si>
  <si>
    <t>9030020 · Municipal St Aid Grant (Restr)</t>
  </si>
  <si>
    <t>9030021 · Municipal St Aid Expenditures</t>
  </si>
  <si>
    <t>9030020 · Municipal St Aid Grant (Restr) - Other</t>
  </si>
  <si>
    <t>Total 9030020 · Municipal St Aid Grant (Restr)</t>
  </si>
  <si>
    <t>9030040 · Other Streets Revenue</t>
  </si>
  <si>
    <t>9030041 · Other Streets Expense</t>
  </si>
  <si>
    <t>9030040 · Other Streets Revenue - Other</t>
  </si>
  <si>
    <t>Total 9030040 · Other Streets Revenue</t>
  </si>
  <si>
    <t>9050010 · Lifeguard Operations Donations</t>
  </si>
  <si>
    <t>9050011 · Lifeguard Operations Expenses</t>
  </si>
  <si>
    <t>9050010 · Lifeguard Operations Donations - Other</t>
  </si>
  <si>
    <t>Total 9050010 · Lifeguard Operations Donations</t>
  </si>
  <si>
    <t>9050020 · Beach Program Donations</t>
  </si>
  <si>
    <t>9050090 · Lifeguards Donations (Restr)</t>
  </si>
  <si>
    <t>9050091 · Lifeguard Donation Expend (Rest</t>
  </si>
  <si>
    <t>9050090 · Lifeguards Donations (Restr) - Other</t>
  </si>
  <si>
    <t>Total 9050090 · Lifeguards Donations (Restr)</t>
  </si>
  <si>
    <t>9510015 · DBE Review Fund Income</t>
  </si>
  <si>
    <t>9510020 · Extraordin DBE Property Income</t>
  </si>
  <si>
    <t>9510025 · Monthly Pay towards 300k Total</t>
  </si>
  <si>
    <t>9540000 · 3% Trans Tax to Comp Plan</t>
  </si>
  <si>
    <t>9545000 · 5%TransTax to TranTaxRecoupAcct</t>
  </si>
  <si>
    <t>9550000 · 20% Bldg Permit to Street</t>
  </si>
  <si>
    <t>9560000 · 5%ParkPermit to Signs,striping</t>
  </si>
  <si>
    <t>Total Income</t>
  </si>
  <si>
    <t>Gross Profit</t>
  </si>
  <si>
    <t>Expense</t>
  </si>
  <si>
    <t>601 · Administrative</t>
  </si>
  <si>
    <t>60101 · Administrative Operating</t>
  </si>
  <si>
    <t>6010080 · Professional Fee</t>
  </si>
  <si>
    <t>6010201 · Bank &amp; Credit Card  Charges</t>
  </si>
  <si>
    <t>6010204 · Election Expenses</t>
  </si>
  <si>
    <t>6010205 · Commissioners/Committee Expense</t>
  </si>
  <si>
    <t>6010210 · Misc</t>
  </si>
  <si>
    <t>6010214 · Donations</t>
  </si>
  <si>
    <t>6010215 · Collection Agy Fees</t>
  </si>
  <si>
    <t>6010220 · Bank Fees- Transfer Tax</t>
  </si>
  <si>
    <t>6010223 · Code Update</t>
  </si>
  <si>
    <t>6010265 · Lawsuit Legal Fees</t>
  </si>
  <si>
    <t>6010300 · Audit Fees</t>
  </si>
  <si>
    <t>6010310 · Legal Fees-Regular</t>
  </si>
  <si>
    <t>6010320 · 5 Year Comprehensive Plan</t>
  </si>
  <si>
    <t>6010510 · Town Hall Expenses</t>
  </si>
  <si>
    <t>6012000 · Committee Expenses</t>
  </si>
  <si>
    <t>6012003 · Beach/Marketing Events</t>
  </si>
  <si>
    <t>6012005 · IT/Communications</t>
  </si>
  <si>
    <t>601A · Administrative</t>
  </si>
  <si>
    <t>6010070 · Insurance</t>
  </si>
  <si>
    <t>6010090 · Dues &amp; Publications</t>
  </si>
  <si>
    <t>6010100 · Legal Ads</t>
  </si>
  <si>
    <t>6010150 · Telephone</t>
  </si>
  <si>
    <t>6010160 · Postage</t>
  </si>
  <si>
    <t>6010175 · Printing</t>
  </si>
  <si>
    <t>6010180 · Supplies</t>
  </si>
  <si>
    <t>Total 601A · Administrative</t>
  </si>
  <si>
    <t>601B · Building Expenses</t>
  </si>
  <si>
    <t>6010130 · Building Maintenance &amp; Supplies</t>
  </si>
  <si>
    <t>6010140 · Heat, Electric &amp; Water</t>
  </si>
  <si>
    <t>6010240 · Janitorial/Pest Control Service</t>
  </si>
  <si>
    <t>6010500 · All Utilities</t>
  </si>
  <si>
    <t>Total 601B · Building Expenses</t>
  </si>
  <si>
    <t>601P · Admin Payroll &amp; HR Expenses</t>
  </si>
  <si>
    <t>6010010 · Salary &amp; Wages</t>
  </si>
  <si>
    <t>6010020 · Employee Benefits</t>
  </si>
  <si>
    <t>6010050 · Payroll Taxes</t>
  </si>
  <si>
    <t>6010200 · Pension</t>
  </si>
  <si>
    <t>Total 601P · Admin Payroll &amp; HR Expenses</t>
  </si>
  <si>
    <t>601V · Vehicle Expenses</t>
  </si>
  <si>
    <t>6010120 · Gas/Mileage Reimburse</t>
  </si>
  <si>
    <t>Total 601V · Vehicle Expenses</t>
  </si>
  <si>
    <t>Total 60101 · Administrative Operating</t>
  </si>
  <si>
    <t>60102 · Administrative Below-the-Line</t>
  </si>
  <si>
    <t>6012001 · Season Party</t>
  </si>
  <si>
    <t>Total 60102 · Administrative Below-the-Line</t>
  </si>
  <si>
    <t>Total 601 · Administrative</t>
  </si>
  <si>
    <t>602 · Police</t>
  </si>
  <si>
    <t>60201 · Police Operating</t>
  </si>
  <si>
    <t>6020030 · Uniforms</t>
  </si>
  <si>
    <t>6020065 · Equipment Maintenance &amp; Supply</t>
  </si>
  <si>
    <t>6020080 · Professional  Fees</t>
  </si>
  <si>
    <t>6020210 · Misc</t>
  </si>
  <si>
    <t>6020250 · Drug Testing</t>
  </si>
  <si>
    <t>602A · Administrative Public Safety</t>
  </si>
  <si>
    <t>6020070 · Insurance</t>
  </si>
  <si>
    <t>6020150 · Telephone</t>
  </si>
  <si>
    <t>6020160 · Postage</t>
  </si>
  <si>
    <t>6020180 · Supplies</t>
  </si>
  <si>
    <t>Total 602A · Administrative Public Safety</t>
  </si>
  <si>
    <t>602B · Building Expense</t>
  </si>
  <si>
    <t>6020130 · Building Maintenance &amp; Supplies</t>
  </si>
  <si>
    <t>6020140 · Heat &amp; Electric</t>
  </si>
  <si>
    <t>6020240 · Janitorial/Pest Control Service</t>
  </si>
  <si>
    <t>6020500 · All Utilities</t>
  </si>
  <si>
    <t>Total 602B · Building Expense</t>
  </si>
  <si>
    <t>602P · Police Payroll &amp; HR Expenses</t>
  </si>
  <si>
    <t>6020010 · Salary &amp; Wages</t>
  </si>
  <si>
    <t>6020020 · Employee Benefits</t>
  </si>
  <si>
    <t>6020050 · Payroll Taxes</t>
  </si>
  <si>
    <t>6020059 · Payroll Funds Received</t>
  </si>
  <si>
    <t>6020191 · Pension</t>
  </si>
  <si>
    <t>6020192 · Pension Funds Received</t>
  </si>
  <si>
    <t>Total 602P · Police Payroll &amp; HR Expenses</t>
  </si>
  <si>
    <t>602PA · Police AdminPayroll&amp;HR</t>
  </si>
  <si>
    <t>6020040 · Admin Salary &amp; Wages</t>
  </si>
  <si>
    <t>6020060 · Admin Employ Benefits</t>
  </si>
  <si>
    <t>6020095 · Admin Payroll Taxes</t>
  </si>
  <si>
    <t>Total 602PA · Police AdminPayroll&amp;HR</t>
  </si>
  <si>
    <t>602V · Vehicle Expenses</t>
  </si>
  <si>
    <t>6020110 · Gasoline &amp; Mileage Reimb</t>
  </si>
  <si>
    <t>6020120 · Auto Maintenance &amp; Repairs</t>
  </si>
  <si>
    <t>Total 602V · Vehicle Expenses</t>
  </si>
  <si>
    <t>Total 60201 · Police Operating</t>
  </si>
  <si>
    <t>Total 602 · Police</t>
  </si>
  <si>
    <t>603 · Street &amp; Highway</t>
  </si>
  <si>
    <t>60301 · Street &amp; Hwy Operating</t>
  </si>
  <si>
    <t>6030170 · Trash</t>
  </si>
  <si>
    <t>6030190 · Maintenance &amp; Supplies</t>
  </si>
  <si>
    <t>6030210 · Misc</t>
  </si>
  <si>
    <t>6030610 · Street Signs</t>
  </si>
  <si>
    <t>6030640 · Parking Meter/Permit  Expenses</t>
  </si>
  <si>
    <t>6030650 · Street Sweeping / Snow Removal</t>
  </si>
  <si>
    <t>603A · Administrative Street &amp; Hwy</t>
  </si>
  <si>
    <t>6030070 · Insurance</t>
  </si>
  <si>
    <t>6030150 · Telephone</t>
  </si>
  <si>
    <t>6030180 · Supplies</t>
  </si>
  <si>
    <t>Total 603A · Administrative Street &amp; Hwy</t>
  </si>
  <si>
    <t>603B · Building Expenses</t>
  </si>
  <si>
    <t>6030130 · Building Maintenance &amp; Supplies</t>
  </si>
  <si>
    <t>6030500 · All Utilities</t>
  </si>
  <si>
    <t>Total 603B · Building Expenses</t>
  </si>
  <si>
    <t>603P · Street Payroll &amp; HR Expenses</t>
  </si>
  <si>
    <t>6030010 · Salary &amp; Wages</t>
  </si>
  <si>
    <t>6030020 · Employee Benefits</t>
  </si>
  <si>
    <t>6030050 · Payroll Taxes</t>
  </si>
  <si>
    <t>Total 603P · Street Payroll &amp; HR Expenses</t>
  </si>
  <si>
    <t>603V · Vehicle Expenses</t>
  </si>
  <si>
    <t>6030110 · Gasoline &amp; Mileage Reimb</t>
  </si>
  <si>
    <t>6030120 · Auto Maintenance &amp; Repairs</t>
  </si>
  <si>
    <t>Total 603V · Vehicle Expenses</t>
  </si>
  <si>
    <t>Total 60301 · Street &amp; Hwy Operating</t>
  </si>
  <si>
    <t>Total 603 · Street &amp; Highway</t>
  </si>
  <si>
    <t>604 · Alderman Court Expenses</t>
  </si>
  <si>
    <t>60401 · Alderman Court Operating</t>
  </si>
  <si>
    <t>6040080 · Professional Fees</t>
  </si>
  <si>
    <t>6040210 · Misc</t>
  </si>
  <si>
    <t>6040260 · Ct  Security Surcharge Expense</t>
  </si>
  <si>
    <t>604A · Administrative Courts</t>
  </si>
  <si>
    <t>6040070 · Insurance</t>
  </si>
  <si>
    <t>6040100 · Legal Ads</t>
  </si>
  <si>
    <t>6040150 · Telephone</t>
  </si>
  <si>
    <t>6040180 · Supplies</t>
  </si>
  <si>
    <t>Total 604A · Administrative Courts</t>
  </si>
  <si>
    <t>604P · Alderman Payroll &amp; HR Expenses</t>
  </si>
  <si>
    <t>6040010 · Salaries &amp; Wages</t>
  </si>
  <si>
    <t>6040050 · Payroll Taxes</t>
  </si>
  <si>
    <t>Total 604P · Alderman Payroll &amp; HR Expenses</t>
  </si>
  <si>
    <t>Total 60401 · Alderman Court Operating</t>
  </si>
  <si>
    <t>Total 604 · Alderman Court Expenses</t>
  </si>
  <si>
    <t>605 · Lifeguards</t>
  </si>
  <si>
    <t>60501 · Lifeguards Operating</t>
  </si>
  <si>
    <t>6050013 · Maintenance Equip &amp; Materials</t>
  </si>
  <si>
    <t>6050030 · Uniforms</t>
  </si>
  <si>
    <t>6050210 · Misc</t>
  </si>
  <si>
    <t>605A · Administrative Beach Safety</t>
  </si>
  <si>
    <t>6050015 · Telephone</t>
  </si>
  <si>
    <t>6050070 · Insurance</t>
  </si>
  <si>
    <t>6050160 · Postage 05</t>
  </si>
  <si>
    <t>6050180 · Supplies</t>
  </si>
  <si>
    <t>Total 605A · Administrative Beach Safety</t>
  </si>
  <si>
    <t>605P · Lifeguard Payroll &amp; HR Expenses</t>
  </si>
  <si>
    <t>6050010 · Salaries &amp; Wages</t>
  </si>
  <si>
    <t>6050020 · Employee Benefits</t>
  </si>
  <si>
    <t>6050050 · Payroll Taxes</t>
  </si>
  <si>
    <t>Total 605P · Lifeguard Payroll &amp; HR Expenses</t>
  </si>
  <si>
    <t>605V · Vehicle Expenses</t>
  </si>
  <si>
    <t>6050110 · Gasoline &amp; Mileage Reimb</t>
  </si>
  <si>
    <t>Total 605V · Vehicle Expenses</t>
  </si>
  <si>
    <t>Total 60501 · Lifeguards Operating</t>
  </si>
  <si>
    <t>Total 605 · Lifeguards</t>
  </si>
  <si>
    <t>606 · Code Enforcement</t>
  </si>
  <si>
    <t>6060210 · Misc</t>
  </si>
  <si>
    <t>606A · Administrative Code Enforcement</t>
  </si>
  <si>
    <t>6060070 · Insurance</t>
  </si>
  <si>
    <t>6060150 · Telephone</t>
  </si>
  <si>
    <t>6060180 · Supplies</t>
  </si>
  <si>
    <t>Total 606A · Administrative Code Enforcement</t>
  </si>
  <si>
    <t>606B · Code Enforcement Building Exp</t>
  </si>
  <si>
    <t>6060130 · Building Maintenance &amp; Supplies</t>
  </si>
  <si>
    <t>6060140 · Heat, Electric &amp; Water</t>
  </si>
  <si>
    <t>6060240 · Pest Control &amp; Janitor</t>
  </si>
  <si>
    <t>Total 606B · Code Enforcement Building Exp</t>
  </si>
  <si>
    <t>606P · Code Payroll &amp; HR Expenses</t>
  </si>
  <si>
    <t>6060010 · Salaries &amp; Wages</t>
  </si>
  <si>
    <t>6060020 · Employee Benefits</t>
  </si>
  <si>
    <t>6060050 · Payroll Taxes</t>
  </si>
  <si>
    <t>Total 606P · Code Payroll &amp; HR Expenses</t>
  </si>
  <si>
    <t>606V · Vehicle Expenses</t>
  </si>
  <si>
    <t>6060110 · Gasoline &amp; Mileage Reimb</t>
  </si>
  <si>
    <t>6060120 · Auto Maintenance &amp; Repairs</t>
  </si>
  <si>
    <t>Total 606V · Vehicle Expenses</t>
  </si>
  <si>
    <t>Total 606 · Code Enforcement</t>
  </si>
  <si>
    <t>607 · Life Saving Station</t>
  </si>
  <si>
    <t>6070065 · Equipment Maintenance &amp; Supply</t>
  </si>
  <si>
    <t>607A · Administrative Life Saving Sta</t>
  </si>
  <si>
    <t>6070070 · Insurance</t>
  </si>
  <si>
    <t>6070180 · Supplies</t>
  </si>
  <si>
    <t>Total 607A · Administrative Life Saving Sta</t>
  </si>
  <si>
    <t>607B · Building Expenses</t>
  </si>
  <si>
    <t>6070130 · Building Maintenance &amp; Repairs</t>
  </si>
  <si>
    <t>6070500 · All Utilities</t>
  </si>
  <si>
    <t>Total 607B · Building Expenses</t>
  </si>
  <si>
    <t>Total 607 · Life Saving Station</t>
  </si>
  <si>
    <t>608 · Seasonal PD</t>
  </si>
  <si>
    <t>60801 · Seasonal PD Operating</t>
  </si>
  <si>
    <t>6080030 · Uniforms</t>
  </si>
  <si>
    <t>6080210 · Misc</t>
  </si>
  <si>
    <t>6080250 · Drug Testing</t>
  </si>
  <si>
    <t>608A · Administrative Monitors</t>
  </si>
  <si>
    <t>6080070 · Insurance</t>
  </si>
  <si>
    <t>6080100 · Legal Ads</t>
  </si>
  <si>
    <t>Total 608A · Administrative Monitors</t>
  </si>
  <si>
    <t>608P · Seasonal Payroll &amp; HR Expenses</t>
  </si>
  <si>
    <t>6080010 · Salaries &amp; Wages</t>
  </si>
  <si>
    <t>6080020 · Employee Benefits</t>
  </si>
  <si>
    <t>6080050 · Payroll Taxes</t>
  </si>
  <si>
    <t>Total 608P · Seasonal Payroll &amp; HR Expenses</t>
  </si>
  <si>
    <t>Total 60801 · Seasonal PD Operating</t>
  </si>
  <si>
    <t>Total 608 · Seasonal PD</t>
  </si>
  <si>
    <t>609 · Town Operating</t>
  </si>
  <si>
    <t>6090100 · Equipment/Asset  Purchase</t>
  </si>
  <si>
    <t>6090101 · Leave Bank Time Payout</t>
  </si>
  <si>
    <t>6090102 · Employee Bonus's</t>
  </si>
  <si>
    <t>6090103 · Other OperatingCosts-Bayard Ave</t>
  </si>
  <si>
    <t>6090106 · Beautification</t>
  </si>
  <si>
    <t>6090107 · Police Analytical Review</t>
  </si>
  <si>
    <t>6090108 · Rainy Day Fund</t>
  </si>
  <si>
    <t>Total 609 · Town Operating</t>
  </si>
  <si>
    <t>610 · Building Inspector</t>
  </si>
  <si>
    <t>6100010 · Salary &amp; Wages</t>
  </si>
  <si>
    <t>6100050 · Taxes</t>
  </si>
  <si>
    <t>6100120 · Gas / Mileage</t>
  </si>
  <si>
    <t>6100150 · Telephone</t>
  </si>
  <si>
    <t>Total 610 · Building Inspector</t>
  </si>
  <si>
    <t>9010031 · Bayard Ave Loan Expense</t>
  </si>
  <si>
    <t>9020021 · Reimb Police Wages - Payroll</t>
  </si>
  <si>
    <t>9020041 · Pension Expense Offset</t>
  </si>
  <si>
    <t>9030011 · Beautification - Expense</t>
  </si>
  <si>
    <t>9510000 · Town Hall</t>
  </si>
  <si>
    <t>9510010 · Extraordinary DBE Exp</t>
  </si>
  <si>
    <t>9510030 · Town Hall Property Planning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</si>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</sst>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#,##0.00;\-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0">
    <xf numFmtId="0" fontId="0" fillId="0" borderId="0" xfId="0"/>
    <xf numFmtId="49" fontId="2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3" fillId="0" borderId="0" xfId="0" applyNumberFormat="1" applyFont="1"/>
    <xf numFmtId="49" fontId="3" fillId="0" borderId="0" xfId="0" applyNumberFormat="1" applyFont="1"/>
    <xf numFmtId="164" fontId="3" fillId="0" borderId="3" xfId="0" applyNumberFormat="1" applyFont="1" applyBorder="1"/>
    <xf numFmtId="164" fontId="3" fillId="0" borderId="0" xfId="0" applyNumberFormat="1" applyFont="1" applyBorder="1"/>
    <xf numFmtId="164" fontId="3" fillId="0" borderId="4" xfId="0" applyNumberFormat="1" applyFont="1" applyBorder="1"/>
    <xf numFmtId="164" fontId="3" fillId="0" borderId="5" xfId="0" applyNumberFormat="1" applyFont="1" applyBorder="1"/>
    <xf numFmtId="164" fontId="2" fillId="0" borderId="6" xfId="0" applyNumberFormat="1" applyFont="1" applyBorder="1"/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43" fontId="0" fillId="0" borderId="0" xfId="1" applyFont="1"/>
    <xf numFmtId="43" fontId="0" fillId="0" borderId="0" xfId="1" applyFont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313"/>
  <sheetViews>
    <sheetView tabSelected="1" workbookViewId="0">
      <pane xSplit="8" ySplit="2" topLeftCell="I286" activePane="bottomRight" state="frozenSplit"/>
      <selection pane="topRight" activeCell="I1" sqref="I1"/>
      <selection pane="bottomLeft" activeCell="A3" sqref="A3"/>
      <selection pane="bottomRight" activeCell="I314" sqref="I314"/>
    </sheetView>
  </sheetViews>
  <sheetFormatPr defaultRowHeight="15"/>
  <cols>
    <col min="1" max="7" width="3" style="16" customWidth="1"/>
    <col min="8" max="8" width="36.85546875" style="16" customWidth="1"/>
    <col min="9" max="9" width="8.7109375" style="17" bestFit="1" customWidth="1"/>
    <col min="10" max="10" width="2.28515625" style="17" customWidth="1"/>
    <col min="11" max="11" width="8.7109375" style="17" bestFit="1" customWidth="1"/>
    <col min="12" max="12" width="2.28515625" style="17" customWidth="1"/>
    <col min="13" max="13" width="12" style="17" bestFit="1" customWidth="1"/>
    <col min="14" max="14" width="2.28515625" style="17" customWidth="1"/>
    <col min="15" max="15" width="10.5703125" style="17" bestFit="1" customWidth="1"/>
    <col min="16" max="16" width="2.28515625" style="17" customWidth="1"/>
    <col min="17" max="17" width="10" style="17" bestFit="1" customWidth="1"/>
    <col min="18" max="18" width="2.28515625" style="17" customWidth="1"/>
    <col min="19" max="19" width="12" style="17" bestFit="1" customWidth="1"/>
    <col min="20" max="20" width="2.28515625" style="17" customWidth="1"/>
    <col min="21" max="21" width="12.42578125" style="17" bestFit="1" customWidth="1"/>
    <col min="23" max="24" width="11.5703125" style="18" bestFit="1" customWidth="1"/>
    <col min="25" max="25" width="12.28515625" style="18" bestFit="1" customWidth="1"/>
  </cols>
  <sheetData>
    <row r="1" spans="1:25" ht="15.75" thickBot="1">
      <c r="A1" s="1"/>
      <c r="B1" s="1"/>
      <c r="C1" s="1"/>
      <c r="D1" s="1"/>
      <c r="E1" s="1"/>
      <c r="F1" s="1"/>
      <c r="G1" s="1"/>
      <c r="H1" s="1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3"/>
    </row>
    <row r="2" spans="1:25" s="15" customFormat="1" ht="16.5" thickTop="1" thickBot="1">
      <c r="A2" s="12"/>
      <c r="B2" s="12"/>
      <c r="C2" s="12"/>
      <c r="D2" s="12"/>
      <c r="E2" s="12"/>
      <c r="F2" s="12"/>
      <c r="G2" s="12"/>
      <c r="H2" s="12"/>
      <c r="I2" s="13" t="s">
        <v>0</v>
      </c>
      <c r="J2" s="14"/>
      <c r="K2" s="13" t="s">
        <v>1</v>
      </c>
      <c r="L2" s="14"/>
      <c r="M2" s="13" t="s">
        <v>2</v>
      </c>
      <c r="N2" s="14"/>
      <c r="O2" s="13" t="s">
        <v>3</v>
      </c>
      <c r="P2" s="14"/>
      <c r="Q2" s="13" t="s">
        <v>4</v>
      </c>
      <c r="R2" s="14"/>
      <c r="S2" s="13" t="s">
        <v>2</v>
      </c>
      <c r="T2" s="14"/>
      <c r="U2" s="13" t="s">
        <v>5</v>
      </c>
      <c r="W2" s="19"/>
      <c r="X2" s="19"/>
      <c r="Y2" s="19"/>
    </row>
    <row r="3" spans="1:25" ht="15.75" thickTop="1">
      <c r="A3" s="1"/>
      <c r="B3" s="1" t="s">
        <v>6</v>
      </c>
      <c r="C3" s="1"/>
      <c r="D3" s="1"/>
      <c r="E3" s="1"/>
      <c r="F3" s="1"/>
      <c r="G3" s="1"/>
      <c r="H3" s="1"/>
      <c r="I3" s="4"/>
      <c r="J3" s="5"/>
      <c r="K3" s="4"/>
      <c r="L3" s="5"/>
      <c r="M3" s="4"/>
      <c r="N3" s="5"/>
      <c r="O3" s="4"/>
      <c r="P3" s="5"/>
      <c r="Q3" s="4"/>
      <c r="R3" s="5"/>
      <c r="S3" s="4"/>
      <c r="T3" s="5"/>
      <c r="U3" s="4"/>
    </row>
    <row r="4" spans="1:25">
      <c r="A4" s="1"/>
      <c r="B4" s="1"/>
      <c r="C4" s="1"/>
      <c r="D4" s="1" t="s">
        <v>7</v>
      </c>
      <c r="E4" s="1"/>
      <c r="F4" s="1"/>
      <c r="G4" s="1"/>
      <c r="H4" s="1"/>
      <c r="I4" s="4"/>
      <c r="J4" s="5"/>
      <c r="K4" s="4"/>
      <c r="L4" s="5"/>
      <c r="M4" s="4"/>
      <c r="N4" s="5"/>
      <c r="O4" s="4"/>
      <c r="P4" s="5"/>
      <c r="Q4" s="4"/>
      <c r="R4" s="5"/>
      <c r="S4" s="4"/>
      <c r="T4" s="5"/>
      <c r="U4" s="4"/>
    </row>
    <row r="5" spans="1:25">
      <c r="A5" s="1"/>
      <c r="B5" s="1"/>
      <c r="C5" s="1"/>
      <c r="D5" s="1"/>
      <c r="E5" s="1" t="s">
        <v>8</v>
      </c>
      <c r="F5" s="1"/>
      <c r="G5" s="1"/>
      <c r="H5" s="1"/>
      <c r="I5" s="4"/>
      <c r="J5" s="5"/>
      <c r="K5" s="4"/>
      <c r="L5" s="5"/>
      <c r="M5" s="4"/>
      <c r="N5" s="5"/>
      <c r="O5" s="4"/>
      <c r="P5" s="5"/>
      <c r="Q5" s="4"/>
      <c r="R5" s="5"/>
      <c r="S5" s="4"/>
      <c r="T5" s="5"/>
      <c r="U5" s="4"/>
    </row>
    <row r="6" spans="1:25">
      <c r="A6" s="1"/>
      <c r="B6" s="1"/>
      <c r="C6" s="1"/>
      <c r="D6" s="1"/>
      <c r="E6" s="1"/>
      <c r="F6" s="1" t="s">
        <v>9</v>
      </c>
      <c r="G6" s="1"/>
      <c r="H6" s="1"/>
      <c r="I6" s="4">
        <v>68232.289999999994</v>
      </c>
      <c r="J6" s="5"/>
      <c r="K6" s="4">
        <v>50000</v>
      </c>
      <c r="L6" s="5"/>
      <c r="M6" s="4">
        <f>ROUND((I6-K6),5)</f>
        <v>18232.29</v>
      </c>
      <c r="N6" s="5"/>
      <c r="O6" s="4">
        <v>105180.29</v>
      </c>
      <c r="P6" s="5"/>
      <c r="Q6" s="4">
        <v>100000</v>
      </c>
      <c r="R6" s="5"/>
      <c r="S6" s="4">
        <f>ROUND((O6-Q6),5)</f>
        <v>5180.29</v>
      </c>
      <c r="T6" s="5"/>
      <c r="U6" s="4">
        <v>600000</v>
      </c>
    </row>
    <row r="7" spans="1:25">
      <c r="A7" s="1"/>
      <c r="B7" s="1"/>
      <c r="C7" s="1"/>
      <c r="D7" s="1"/>
      <c r="E7" s="1"/>
      <c r="F7" s="1" t="s">
        <v>10</v>
      </c>
      <c r="G7" s="1"/>
      <c r="H7" s="1"/>
      <c r="I7" s="4">
        <v>1947.24</v>
      </c>
      <c r="J7" s="5"/>
      <c r="K7" s="4">
        <v>42500</v>
      </c>
      <c r="L7" s="5"/>
      <c r="M7" s="4">
        <f>ROUND((I7-K7),5)</f>
        <v>-40552.76</v>
      </c>
      <c r="N7" s="5"/>
      <c r="O7" s="4">
        <v>27896.11</v>
      </c>
      <c r="P7" s="5"/>
      <c r="Q7" s="4">
        <v>85000</v>
      </c>
      <c r="R7" s="5"/>
      <c r="S7" s="4">
        <f>ROUND((O7-Q7),5)</f>
        <v>-57103.89</v>
      </c>
      <c r="T7" s="5"/>
      <c r="U7" s="4">
        <v>510000</v>
      </c>
    </row>
    <row r="8" spans="1:25">
      <c r="A8" s="1"/>
      <c r="B8" s="1"/>
      <c r="C8" s="1"/>
      <c r="D8" s="1"/>
      <c r="E8" s="1"/>
      <c r="F8" s="1" t="s">
        <v>11</v>
      </c>
      <c r="G8" s="1"/>
      <c r="H8" s="1"/>
      <c r="I8" s="4"/>
      <c r="J8" s="5"/>
      <c r="K8" s="4"/>
      <c r="L8" s="5"/>
      <c r="M8" s="4"/>
      <c r="N8" s="5"/>
      <c r="O8" s="4"/>
      <c r="P8" s="5"/>
      <c r="Q8" s="4"/>
      <c r="R8" s="5"/>
      <c r="S8" s="4"/>
      <c r="T8" s="5"/>
      <c r="U8" s="4"/>
    </row>
    <row r="9" spans="1:25">
      <c r="A9" s="1"/>
      <c r="B9" s="1"/>
      <c r="C9" s="1"/>
      <c r="D9" s="1"/>
      <c r="E9" s="1"/>
      <c r="F9" s="1"/>
      <c r="G9" s="1" t="s">
        <v>12</v>
      </c>
      <c r="H9" s="1"/>
      <c r="I9" s="4">
        <v>12242</v>
      </c>
      <c r="J9" s="5"/>
      <c r="K9" s="4">
        <v>8334</v>
      </c>
      <c r="L9" s="5"/>
      <c r="M9" s="4">
        <f t="shared" ref="M9:M17" si="0">ROUND((I9-K9),5)</f>
        <v>3908</v>
      </c>
      <c r="N9" s="5"/>
      <c r="O9" s="4">
        <v>29696</v>
      </c>
      <c r="P9" s="5"/>
      <c r="Q9" s="4">
        <v>16668</v>
      </c>
      <c r="R9" s="5"/>
      <c r="S9" s="4">
        <f t="shared" ref="S9:S17" si="1">ROUND((O9-Q9),5)</f>
        <v>13028</v>
      </c>
      <c r="T9" s="5"/>
      <c r="U9" s="4">
        <v>100000</v>
      </c>
    </row>
    <row r="10" spans="1:25">
      <c r="A10" s="1"/>
      <c r="B10" s="1"/>
      <c r="C10" s="1"/>
      <c r="D10" s="1"/>
      <c r="E10" s="1"/>
      <c r="F10" s="1"/>
      <c r="G10" s="1" t="s">
        <v>13</v>
      </c>
      <c r="H10" s="1"/>
      <c r="I10" s="4">
        <v>2523</v>
      </c>
      <c r="J10" s="5"/>
      <c r="K10" s="4">
        <v>117</v>
      </c>
      <c r="L10" s="5"/>
      <c r="M10" s="4">
        <f t="shared" si="0"/>
        <v>2406</v>
      </c>
      <c r="N10" s="5"/>
      <c r="O10" s="4">
        <v>3485</v>
      </c>
      <c r="P10" s="5"/>
      <c r="Q10" s="4">
        <v>234</v>
      </c>
      <c r="R10" s="5"/>
      <c r="S10" s="4">
        <f t="shared" si="1"/>
        <v>3251</v>
      </c>
      <c r="T10" s="5"/>
      <c r="U10" s="4">
        <v>1412</v>
      </c>
    </row>
    <row r="11" spans="1:25">
      <c r="A11" s="1"/>
      <c r="B11" s="1"/>
      <c r="C11" s="1"/>
      <c r="D11" s="1"/>
      <c r="E11" s="1"/>
      <c r="F11" s="1"/>
      <c r="G11" s="1" t="s">
        <v>14</v>
      </c>
      <c r="H11" s="1"/>
      <c r="I11" s="4">
        <v>11219</v>
      </c>
      <c r="J11" s="5"/>
      <c r="K11" s="4">
        <v>17916</v>
      </c>
      <c r="L11" s="5"/>
      <c r="M11" s="4">
        <f t="shared" si="0"/>
        <v>-6697</v>
      </c>
      <c r="N11" s="5"/>
      <c r="O11" s="4">
        <v>20675</v>
      </c>
      <c r="P11" s="5"/>
      <c r="Q11" s="4">
        <v>35832</v>
      </c>
      <c r="R11" s="5"/>
      <c r="S11" s="4">
        <f t="shared" si="1"/>
        <v>-15157</v>
      </c>
      <c r="T11" s="5"/>
      <c r="U11" s="4">
        <v>215000</v>
      </c>
    </row>
    <row r="12" spans="1:25" ht="15.75" thickBot="1">
      <c r="A12" s="1"/>
      <c r="B12" s="1"/>
      <c r="C12" s="1"/>
      <c r="D12" s="1"/>
      <c r="E12" s="1"/>
      <c r="F12" s="1"/>
      <c r="G12" s="1" t="s">
        <v>15</v>
      </c>
      <c r="H12" s="1"/>
      <c r="I12" s="6">
        <v>218</v>
      </c>
      <c r="J12" s="5"/>
      <c r="K12" s="6">
        <v>883</v>
      </c>
      <c r="L12" s="5"/>
      <c r="M12" s="6">
        <f t="shared" si="0"/>
        <v>-665</v>
      </c>
      <c r="N12" s="5"/>
      <c r="O12" s="6">
        <v>436</v>
      </c>
      <c r="P12" s="5"/>
      <c r="Q12" s="6">
        <v>1766</v>
      </c>
      <c r="R12" s="5"/>
      <c r="S12" s="6">
        <f t="shared" si="1"/>
        <v>-1330</v>
      </c>
      <c r="T12" s="5"/>
      <c r="U12" s="6">
        <v>10588</v>
      </c>
    </row>
    <row r="13" spans="1:25">
      <c r="A13" s="1"/>
      <c r="B13" s="1"/>
      <c r="C13" s="1"/>
      <c r="D13" s="1"/>
      <c r="E13" s="1"/>
      <c r="F13" s="1" t="s">
        <v>16</v>
      </c>
      <c r="G13" s="1"/>
      <c r="H13" s="1"/>
      <c r="I13" s="4">
        <f>ROUND(SUM(I8:I12),5)</f>
        <v>26202</v>
      </c>
      <c r="J13" s="5"/>
      <c r="K13" s="4">
        <f>ROUND(SUM(K8:K12),5)</f>
        <v>27250</v>
      </c>
      <c r="L13" s="5"/>
      <c r="M13" s="4">
        <f t="shared" si="0"/>
        <v>-1048</v>
      </c>
      <c r="N13" s="5"/>
      <c r="O13" s="4">
        <f>ROUND(SUM(O8:O12),5)</f>
        <v>54292</v>
      </c>
      <c r="P13" s="5"/>
      <c r="Q13" s="4">
        <f>ROUND(SUM(Q8:Q12),5)</f>
        <v>54500</v>
      </c>
      <c r="R13" s="5"/>
      <c r="S13" s="4">
        <f t="shared" si="1"/>
        <v>-208</v>
      </c>
      <c r="T13" s="5"/>
      <c r="U13" s="4">
        <f>ROUND(SUM(U8:U12),5)</f>
        <v>327000</v>
      </c>
    </row>
    <row r="14" spans="1:25">
      <c r="A14" s="1"/>
      <c r="B14" s="1"/>
      <c r="C14" s="1"/>
      <c r="D14" s="1"/>
      <c r="E14" s="1"/>
      <c r="F14" s="1" t="s">
        <v>17</v>
      </c>
      <c r="G14" s="1"/>
      <c r="H14" s="1"/>
      <c r="I14" s="4">
        <v>10909.75</v>
      </c>
      <c r="J14" s="5"/>
      <c r="K14" s="4">
        <v>4166</v>
      </c>
      <c r="L14" s="5"/>
      <c r="M14" s="4">
        <f t="shared" si="0"/>
        <v>6743.75</v>
      </c>
      <c r="N14" s="5"/>
      <c r="O14" s="4">
        <v>10909.75</v>
      </c>
      <c r="P14" s="5"/>
      <c r="Q14" s="4">
        <v>8332</v>
      </c>
      <c r="R14" s="5"/>
      <c r="S14" s="4">
        <f t="shared" si="1"/>
        <v>2577.75</v>
      </c>
      <c r="T14" s="5"/>
      <c r="U14" s="4">
        <v>50000</v>
      </c>
    </row>
    <row r="15" spans="1:25">
      <c r="A15" s="1"/>
      <c r="B15" s="1"/>
      <c r="C15" s="1"/>
      <c r="D15" s="1"/>
      <c r="E15" s="1"/>
      <c r="F15" s="1" t="s">
        <v>18</v>
      </c>
      <c r="G15" s="1"/>
      <c r="H15" s="1"/>
      <c r="I15" s="4">
        <v>0</v>
      </c>
      <c r="J15" s="5"/>
      <c r="K15" s="4">
        <v>5834</v>
      </c>
      <c r="L15" s="5"/>
      <c r="M15" s="4">
        <f t="shared" si="0"/>
        <v>-5834</v>
      </c>
      <c r="N15" s="5"/>
      <c r="O15" s="4">
        <v>0</v>
      </c>
      <c r="P15" s="5"/>
      <c r="Q15" s="4">
        <v>11668</v>
      </c>
      <c r="R15" s="5"/>
      <c r="S15" s="4">
        <f t="shared" si="1"/>
        <v>-11668</v>
      </c>
      <c r="T15" s="5"/>
      <c r="U15" s="4">
        <v>70000</v>
      </c>
    </row>
    <row r="16" spans="1:25">
      <c r="A16" s="1"/>
      <c r="B16" s="1"/>
      <c r="C16" s="1"/>
      <c r="D16" s="1"/>
      <c r="E16" s="1"/>
      <c r="F16" s="1" t="s">
        <v>19</v>
      </c>
      <c r="G16" s="1"/>
      <c r="H16" s="1"/>
      <c r="I16" s="4">
        <v>3200</v>
      </c>
      <c r="J16" s="5"/>
      <c r="K16" s="4">
        <v>1000</v>
      </c>
      <c r="L16" s="5"/>
      <c r="M16" s="4">
        <f t="shared" si="0"/>
        <v>2200</v>
      </c>
      <c r="N16" s="5"/>
      <c r="O16" s="4">
        <v>4555</v>
      </c>
      <c r="P16" s="5"/>
      <c r="Q16" s="4">
        <v>2000</v>
      </c>
      <c r="R16" s="5"/>
      <c r="S16" s="4">
        <f t="shared" si="1"/>
        <v>2555</v>
      </c>
      <c r="T16" s="5"/>
      <c r="U16" s="4">
        <v>12000</v>
      </c>
    </row>
    <row r="17" spans="1:21">
      <c r="A17" s="1"/>
      <c r="B17" s="1"/>
      <c r="C17" s="1"/>
      <c r="D17" s="1"/>
      <c r="E17" s="1"/>
      <c r="F17" s="1" t="s">
        <v>20</v>
      </c>
      <c r="G17" s="1"/>
      <c r="H17" s="1"/>
      <c r="I17" s="4">
        <v>0</v>
      </c>
      <c r="J17" s="5"/>
      <c r="K17" s="4">
        <v>0</v>
      </c>
      <c r="L17" s="5"/>
      <c r="M17" s="4">
        <f t="shared" si="0"/>
        <v>0</v>
      </c>
      <c r="N17" s="5"/>
      <c r="O17" s="4">
        <v>0</v>
      </c>
      <c r="P17" s="5"/>
      <c r="Q17" s="4">
        <v>0</v>
      </c>
      <c r="R17" s="5"/>
      <c r="S17" s="4">
        <f t="shared" si="1"/>
        <v>0</v>
      </c>
      <c r="T17" s="5"/>
      <c r="U17" s="4">
        <v>0</v>
      </c>
    </row>
    <row r="18" spans="1:21">
      <c r="A18" s="1"/>
      <c r="B18" s="1"/>
      <c r="C18" s="1"/>
      <c r="D18" s="1"/>
      <c r="E18" s="1"/>
      <c r="F18" s="1" t="s">
        <v>21</v>
      </c>
      <c r="G18" s="1"/>
      <c r="H18" s="1"/>
      <c r="I18" s="4"/>
      <c r="J18" s="5"/>
      <c r="K18" s="4"/>
      <c r="L18" s="5"/>
      <c r="M18" s="4"/>
      <c r="N18" s="5"/>
      <c r="O18" s="4"/>
      <c r="P18" s="5"/>
      <c r="Q18" s="4"/>
      <c r="R18" s="5"/>
      <c r="S18" s="4"/>
      <c r="T18" s="5"/>
      <c r="U18" s="4"/>
    </row>
    <row r="19" spans="1:21">
      <c r="A19" s="1"/>
      <c r="B19" s="1"/>
      <c r="C19" s="1"/>
      <c r="D19" s="1"/>
      <c r="E19" s="1"/>
      <c r="F19" s="1"/>
      <c r="G19" s="1" t="s">
        <v>22</v>
      </c>
      <c r="H19" s="1"/>
      <c r="I19" s="4">
        <v>202490</v>
      </c>
      <c r="J19" s="5"/>
      <c r="K19" s="4">
        <v>23754</v>
      </c>
      <c r="L19" s="5"/>
      <c r="M19" s="4">
        <f>ROUND((I19-K19),5)</f>
        <v>178736</v>
      </c>
      <c r="N19" s="5"/>
      <c r="O19" s="4">
        <v>237440</v>
      </c>
      <c r="P19" s="5"/>
      <c r="Q19" s="4">
        <v>47507</v>
      </c>
      <c r="R19" s="5"/>
      <c r="S19" s="4">
        <f>ROUND((O19-Q19),5)</f>
        <v>189933</v>
      </c>
      <c r="T19" s="5"/>
      <c r="U19" s="4">
        <v>285047</v>
      </c>
    </row>
    <row r="20" spans="1:21" ht="15.75" thickBot="1">
      <c r="A20" s="1"/>
      <c r="B20" s="1"/>
      <c r="C20" s="1"/>
      <c r="D20" s="1"/>
      <c r="E20" s="1"/>
      <c r="F20" s="1"/>
      <c r="G20" s="1" t="s">
        <v>23</v>
      </c>
      <c r="H20" s="1"/>
      <c r="I20" s="6">
        <v>4280</v>
      </c>
      <c r="J20" s="5"/>
      <c r="K20" s="6">
        <v>27080</v>
      </c>
      <c r="L20" s="5"/>
      <c r="M20" s="6">
        <f>ROUND((I20-K20),5)</f>
        <v>-22800</v>
      </c>
      <c r="N20" s="5"/>
      <c r="O20" s="6">
        <v>5332</v>
      </c>
      <c r="P20" s="5"/>
      <c r="Q20" s="6">
        <v>54160</v>
      </c>
      <c r="R20" s="5"/>
      <c r="S20" s="6">
        <f>ROUND((O20-Q20),5)</f>
        <v>-48828</v>
      </c>
      <c r="T20" s="5"/>
      <c r="U20" s="6">
        <v>324953</v>
      </c>
    </row>
    <row r="21" spans="1:21">
      <c r="A21" s="1"/>
      <c r="B21" s="1"/>
      <c r="C21" s="1"/>
      <c r="D21" s="1"/>
      <c r="E21" s="1"/>
      <c r="F21" s="1" t="s">
        <v>24</v>
      </c>
      <c r="G21" s="1"/>
      <c r="H21" s="1"/>
      <c r="I21" s="4">
        <f>ROUND(SUM(I18:I20),5)</f>
        <v>206770</v>
      </c>
      <c r="J21" s="5"/>
      <c r="K21" s="4">
        <f>ROUND(SUM(K18:K20),5)</f>
        <v>50834</v>
      </c>
      <c r="L21" s="5"/>
      <c r="M21" s="4">
        <f>ROUND((I21-K21),5)</f>
        <v>155936</v>
      </c>
      <c r="N21" s="5"/>
      <c r="O21" s="4">
        <f>ROUND(SUM(O18:O20),5)</f>
        <v>242772</v>
      </c>
      <c r="P21" s="5"/>
      <c r="Q21" s="4">
        <f>ROUND(SUM(Q18:Q20),5)</f>
        <v>101667</v>
      </c>
      <c r="R21" s="5"/>
      <c r="S21" s="4">
        <f>ROUND((O21-Q21),5)</f>
        <v>141105</v>
      </c>
      <c r="T21" s="5"/>
      <c r="U21" s="4">
        <f>ROUND(SUM(U18:U20),5)</f>
        <v>610000</v>
      </c>
    </row>
    <row r="22" spans="1:21">
      <c r="A22" s="1"/>
      <c r="B22" s="1"/>
      <c r="C22" s="1"/>
      <c r="D22" s="1"/>
      <c r="E22" s="1"/>
      <c r="F22" s="1" t="s">
        <v>25</v>
      </c>
      <c r="G22" s="1"/>
      <c r="H22" s="1"/>
      <c r="I22" s="4">
        <v>2378.94</v>
      </c>
      <c r="J22" s="5"/>
      <c r="K22" s="4">
        <v>20195</v>
      </c>
      <c r="L22" s="5"/>
      <c r="M22" s="4">
        <f>ROUND((I22-K22),5)</f>
        <v>-17816.060000000001</v>
      </c>
      <c r="N22" s="5"/>
      <c r="O22" s="4">
        <v>2938.44</v>
      </c>
      <c r="P22" s="5"/>
      <c r="Q22" s="4">
        <v>40390</v>
      </c>
      <c r="R22" s="5"/>
      <c r="S22" s="4">
        <f>ROUND((O22-Q22),5)</f>
        <v>-37451.56</v>
      </c>
      <c r="T22" s="5"/>
      <c r="U22" s="4">
        <v>242333</v>
      </c>
    </row>
    <row r="23" spans="1:21">
      <c r="A23" s="1"/>
      <c r="B23" s="1"/>
      <c r="C23" s="1"/>
      <c r="D23" s="1"/>
      <c r="E23" s="1"/>
      <c r="F23" s="1" t="s">
        <v>26</v>
      </c>
      <c r="G23" s="1"/>
      <c r="H23" s="1"/>
      <c r="I23" s="4"/>
      <c r="J23" s="5"/>
      <c r="K23" s="4"/>
      <c r="L23" s="5"/>
      <c r="M23" s="4"/>
      <c r="N23" s="5"/>
      <c r="O23" s="4"/>
      <c r="P23" s="5"/>
      <c r="Q23" s="4"/>
      <c r="R23" s="5"/>
      <c r="S23" s="4"/>
      <c r="T23" s="5"/>
      <c r="U23" s="4"/>
    </row>
    <row r="24" spans="1:21">
      <c r="A24" s="1"/>
      <c r="B24" s="1"/>
      <c r="C24" s="1"/>
      <c r="D24" s="1"/>
      <c r="E24" s="1"/>
      <c r="F24" s="1"/>
      <c r="G24" s="1" t="s">
        <v>27</v>
      </c>
      <c r="H24" s="1"/>
      <c r="I24" s="4">
        <v>21720.400000000001</v>
      </c>
      <c r="J24" s="5"/>
      <c r="K24" s="4">
        <v>20416</v>
      </c>
      <c r="L24" s="5"/>
      <c r="M24" s="4">
        <f t="shared" ref="M24:M34" si="2">ROUND((I24-K24),5)</f>
        <v>1304.4000000000001</v>
      </c>
      <c r="N24" s="5"/>
      <c r="O24" s="4">
        <v>22695.77</v>
      </c>
      <c r="P24" s="5"/>
      <c r="Q24" s="4">
        <v>40832</v>
      </c>
      <c r="R24" s="5"/>
      <c r="S24" s="4">
        <f t="shared" ref="S24:S34" si="3">ROUND((O24-Q24),5)</f>
        <v>-18136.23</v>
      </c>
      <c r="T24" s="5"/>
      <c r="U24" s="4">
        <v>245000</v>
      </c>
    </row>
    <row r="25" spans="1:21">
      <c r="A25" s="1"/>
      <c r="B25" s="1"/>
      <c r="C25" s="1"/>
      <c r="D25" s="1"/>
      <c r="E25" s="1"/>
      <c r="F25" s="1"/>
      <c r="G25" s="1" t="s">
        <v>28</v>
      </c>
      <c r="H25" s="1"/>
      <c r="I25" s="4">
        <v>0</v>
      </c>
      <c r="J25" s="5"/>
      <c r="K25" s="4">
        <v>170</v>
      </c>
      <c r="L25" s="5"/>
      <c r="M25" s="4">
        <f t="shared" si="2"/>
        <v>-170</v>
      </c>
      <c r="N25" s="5"/>
      <c r="O25" s="4">
        <v>0</v>
      </c>
      <c r="P25" s="5"/>
      <c r="Q25" s="4">
        <v>340</v>
      </c>
      <c r="R25" s="5"/>
      <c r="S25" s="4">
        <f t="shared" si="3"/>
        <v>-340</v>
      </c>
      <c r="T25" s="5"/>
      <c r="U25" s="4">
        <v>2034</v>
      </c>
    </row>
    <row r="26" spans="1:21">
      <c r="A26" s="1"/>
      <c r="B26" s="1"/>
      <c r="C26" s="1"/>
      <c r="D26" s="1"/>
      <c r="E26" s="1"/>
      <c r="F26" s="1"/>
      <c r="G26" s="1" t="s">
        <v>29</v>
      </c>
      <c r="H26" s="1"/>
      <c r="I26" s="4">
        <v>0</v>
      </c>
      <c r="J26" s="5"/>
      <c r="K26" s="4">
        <v>416</v>
      </c>
      <c r="L26" s="5"/>
      <c r="M26" s="4">
        <f t="shared" si="2"/>
        <v>-416</v>
      </c>
      <c r="N26" s="5"/>
      <c r="O26" s="4">
        <v>581.75</v>
      </c>
      <c r="P26" s="5"/>
      <c r="Q26" s="4">
        <v>832</v>
      </c>
      <c r="R26" s="5"/>
      <c r="S26" s="4">
        <f t="shared" si="3"/>
        <v>-250.25</v>
      </c>
      <c r="T26" s="5"/>
      <c r="U26" s="4">
        <v>5000</v>
      </c>
    </row>
    <row r="27" spans="1:21">
      <c r="A27" s="1"/>
      <c r="B27" s="1"/>
      <c r="C27" s="1"/>
      <c r="D27" s="1"/>
      <c r="E27" s="1"/>
      <c r="F27" s="1"/>
      <c r="G27" s="1" t="s">
        <v>30</v>
      </c>
      <c r="H27" s="1"/>
      <c r="I27" s="4">
        <v>0</v>
      </c>
      <c r="J27" s="5"/>
      <c r="K27" s="4">
        <v>0</v>
      </c>
      <c r="L27" s="5"/>
      <c r="M27" s="4">
        <f t="shared" si="2"/>
        <v>0</v>
      </c>
      <c r="N27" s="5"/>
      <c r="O27" s="4">
        <v>149.22</v>
      </c>
      <c r="P27" s="5"/>
      <c r="Q27" s="4">
        <v>0</v>
      </c>
      <c r="R27" s="5"/>
      <c r="S27" s="4">
        <f t="shared" si="3"/>
        <v>149.22</v>
      </c>
      <c r="T27" s="5"/>
      <c r="U27" s="4">
        <v>0</v>
      </c>
    </row>
    <row r="28" spans="1:21">
      <c r="A28" s="1"/>
      <c r="B28" s="1"/>
      <c r="C28" s="1"/>
      <c r="D28" s="1"/>
      <c r="E28" s="1"/>
      <c r="F28" s="1"/>
      <c r="G28" s="1" t="s">
        <v>31</v>
      </c>
      <c r="H28" s="1"/>
      <c r="I28" s="4">
        <v>1809</v>
      </c>
      <c r="J28" s="5"/>
      <c r="K28" s="4">
        <v>7500</v>
      </c>
      <c r="L28" s="5"/>
      <c r="M28" s="4">
        <f t="shared" si="2"/>
        <v>-5691</v>
      </c>
      <c r="N28" s="5"/>
      <c r="O28" s="4">
        <v>3683.5</v>
      </c>
      <c r="P28" s="5"/>
      <c r="Q28" s="4">
        <v>15000</v>
      </c>
      <c r="R28" s="5"/>
      <c r="S28" s="4">
        <f t="shared" si="3"/>
        <v>-11316.5</v>
      </c>
      <c r="T28" s="5"/>
      <c r="U28" s="4">
        <v>90000</v>
      </c>
    </row>
    <row r="29" spans="1:21">
      <c r="A29" s="1"/>
      <c r="B29" s="1"/>
      <c r="C29" s="1"/>
      <c r="D29" s="1"/>
      <c r="E29" s="1"/>
      <c r="F29" s="1"/>
      <c r="G29" s="1" t="s">
        <v>32</v>
      </c>
      <c r="H29" s="1"/>
      <c r="I29" s="4">
        <v>638.75</v>
      </c>
      <c r="J29" s="5"/>
      <c r="K29" s="4">
        <v>1250</v>
      </c>
      <c r="L29" s="5"/>
      <c r="M29" s="4">
        <f t="shared" si="2"/>
        <v>-611.25</v>
      </c>
      <c r="N29" s="5"/>
      <c r="O29" s="4">
        <v>1869.25</v>
      </c>
      <c r="P29" s="5"/>
      <c r="Q29" s="4">
        <v>2500</v>
      </c>
      <c r="R29" s="5"/>
      <c r="S29" s="4">
        <f t="shared" si="3"/>
        <v>-630.75</v>
      </c>
      <c r="T29" s="5"/>
      <c r="U29" s="4">
        <v>15000</v>
      </c>
    </row>
    <row r="30" spans="1:21">
      <c r="A30" s="1"/>
      <c r="B30" s="1"/>
      <c r="C30" s="1"/>
      <c r="D30" s="1"/>
      <c r="E30" s="1"/>
      <c r="F30" s="1"/>
      <c r="G30" s="1" t="s">
        <v>33</v>
      </c>
      <c r="H30" s="1"/>
      <c r="I30" s="4">
        <v>90</v>
      </c>
      <c r="J30" s="5"/>
      <c r="K30" s="4">
        <v>840</v>
      </c>
      <c r="L30" s="5"/>
      <c r="M30" s="4">
        <f t="shared" si="2"/>
        <v>-750</v>
      </c>
      <c r="N30" s="5"/>
      <c r="O30" s="4">
        <v>90</v>
      </c>
      <c r="P30" s="5"/>
      <c r="Q30" s="4">
        <v>1680</v>
      </c>
      <c r="R30" s="5"/>
      <c r="S30" s="4">
        <f t="shared" si="3"/>
        <v>-1590</v>
      </c>
      <c r="T30" s="5"/>
      <c r="U30" s="4">
        <v>10072</v>
      </c>
    </row>
    <row r="31" spans="1:21" ht="15.75" thickBot="1">
      <c r="A31" s="1"/>
      <c r="B31" s="1"/>
      <c r="C31" s="1"/>
      <c r="D31" s="1"/>
      <c r="E31" s="1"/>
      <c r="F31" s="1"/>
      <c r="G31" s="1" t="s">
        <v>34</v>
      </c>
      <c r="H31" s="1"/>
      <c r="I31" s="6">
        <v>263</v>
      </c>
      <c r="J31" s="5"/>
      <c r="K31" s="6">
        <v>586</v>
      </c>
      <c r="L31" s="5"/>
      <c r="M31" s="6">
        <f t="shared" si="2"/>
        <v>-323</v>
      </c>
      <c r="N31" s="5"/>
      <c r="O31" s="6">
        <v>593</v>
      </c>
      <c r="P31" s="5"/>
      <c r="Q31" s="6">
        <v>1172</v>
      </c>
      <c r="R31" s="5"/>
      <c r="S31" s="6">
        <f t="shared" si="3"/>
        <v>-579</v>
      </c>
      <c r="T31" s="5"/>
      <c r="U31" s="6">
        <v>7038</v>
      </c>
    </row>
    <row r="32" spans="1:21">
      <c r="A32" s="1"/>
      <c r="B32" s="1"/>
      <c r="C32" s="1"/>
      <c r="D32" s="1"/>
      <c r="E32" s="1"/>
      <c r="F32" s="1" t="s">
        <v>35</v>
      </c>
      <c r="G32" s="1"/>
      <c r="H32" s="1"/>
      <c r="I32" s="4">
        <f>ROUND(SUM(I23:I31),5)</f>
        <v>24521.15</v>
      </c>
      <c r="J32" s="5"/>
      <c r="K32" s="4">
        <f>ROUND(SUM(K23:K31),5)</f>
        <v>31178</v>
      </c>
      <c r="L32" s="5"/>
      <c r="M32" s="4">
        <f t="shared" si="2"/>
        <v>-6656.85</v>
      </c>
      <c r="N32" s="5"/>
      <c r="O32" s="4">
        <f>ROUND(SUM(O23:O31),5)</f>
        <v>29662.49</v>
      </c>
      <c r="P32" s="5"/>
      <c r="Q32" s="4">
        <f>ROUND(SUM(Q23:Q31),5)</f>
        <v>62356</v>
      </c>
      <c r="R32" s="5"/>
      <c r="S32" s="4">
        <f t="shared" si="3"/>
        <v>-32693.51</v>
      </c>
      <c r="T32" s="5"/>
      <c r="U32" s="4">
        <f>ROUND(SUM(U23:U31),5)</f>
        <v>374144</v>
      </c>
    </row>
    <row r="33" spans="1:21">
      <c r="A33" s="1"/>
      <c r="B33" s="1"/>
      <c r="C33" s="1"/>
      <c r="D33" s="1"/>
      <c r="E33" s="1"/>
      <c r="F33" s="1" t="s">
        <v>36</v>
      </c>
      <c r="G33" s="1"/>
      <c r="H33" s="1"/>
      <c r="I33" s="4">
        <v>10840.76</v>
      </c>
      <c r="J33" s="5"/>
      <c r="K33" s="4">
        <v>25000</v>
      </c>
      <c r="L33" s="5"/>
      <c r="M33" s="4">
        <f t="shared" si="2"/>
        <v>-14159.24</v>
      </c>
      <c r="N33" s="5"/>
      <c r="O33" s="4">
        <v>39360.25</v>
      </c>
      <c r="P33" s="5"/>
      <c r="Q33" s="4">
        <v>50000</v>
      </c>
      <c r="R33" s="5"/>
      <c r="S33" s="4">
        <f t="shared" si="3"/>
        <v>-10639.75</v>
      </c>
      <c r="T33" s="5"/>
      <c r="U33" s="4">
        <v>300000</v>
      </c>
    </row>
    <row r="34" spans="1:21">
      <c r="A34" s="1"/>
      <c r="B34" s="1"/>
      <c r="C34" s="1"/>
      <c r="D34" s="1"/>
      <c r="E34" s="1"/>
      <c r="F34" s="1" t="s">
        <v>37</v>
      </c>
      <c r="G34" s="1"/>
      <c r="H34" s="1"/>
      <c r="I34" s="4">
        <v>21350</v>
      </c>
      <c r="J34" s="5"/>
      <c r="K34" s="4">
        <v>230</v>
      </c>
      <c r="L34" s="5"/>
      <c r="M34" s="4">
        <f t="shared" si="2"/>
        <v>21120</v>
      </c>
      <c r="N34" s="5"/>
      <c r="O34" s="4">
        <v>37630</v>
      </c>
      <c r="P34" s="5"/>
      <c r="Q34" s="4">
        <v>460</v>
      </c>
      <c r="R34" s="5"/>
      <c r="S34" s="4">
        <f t="shared" si="3"/>
        <v>37170</v>
      </c>
      <c r="T34" s="5"/>
      <c r="U34" s="4">
        <v>2768</v>
      </c>
    </row>
    <row r="35" spans="1:21">
      <c r="A35" s="1"/>
      <c r="B35" s="1"/>
      <c r="C35" s="1"/>
      <c r="D35" s="1"/>
      <c r="E35" s="1"/>
      <c r="F35" s="1" t="s">
        <v>38</v>
      </c>
      <c r="G35" s="1"/>
      <c r="H35" s="1"/>
      <c r="I35" s="4"/>
      <c r="J35" s="5"/>
      <c r="K35" s="4"/>
      <c r="L35" s="5"/>
      <c r="M35" s="4"/>
      <c r="N35" s="5"/>
      <c r="O35" s="4"/>
      <c r="P35" s="5"/>
      <c r="Q35" s="4"/>
      <c r="R35" s="5"/>
      <c r="S35" s="4"/>
      <c r="T35" s="5"/>
      <c r="U35" s="4"/>
    </row>
    <row r="36" spans="1:21">
      <c r="A36" s="1"/>
      <c r="B36" s="1"/>
      <c r="C36" s="1"/>
      <c r="D36" s="1"/>
      <c r="E36" s="1"/>
      <c r="F36" s="1"/>
      <c r="G36" s="1" t="s">
        <v>39</v>
      </c>
      <c r="H36" s="1"/>
      <c r="I36" s="4">
        <v>0</v>
      </c>
      <c r="J36" s="5"/>
      <c r="K36" s="4">
        <v>0</v>
      </c>
      <c r="L36" s="5"/>
      <c r="M36" s="4">
        <f t="shared" ref="M36:M45" si="4">ROUND((I36-K36),5)</f>
        <v>0</v>
      </c>
      <c r="N36" s="5"/>
      <c r="O36" s="4">
        <v>0</v>
      </c>
      <c r="P36" s="5"/>
      <c r="Q36" s="4">
        <v>0</v>
      </c>
      <c r="R36" s="5"/>
      <c r="S36" s="4">
        <f t="shared" ref="S36:S45" si="5">ROUND((O36-Q36),5)</f>
        <v>0</v>
      </c>
      <c r="T36" s="5"/>
      <c r="U36" s="4">
        <v>0</v>
      </c>
    </row>
    <row r="37" spans="1:21">
      <c r="A37" s="1"/>
      <c r="B37" s="1"/>
      <c r="C37" s="1"/>
      <c r="D37" s="1"/>
      <c r="E37" s="1"/>
      <c r="F37" s="1"/>
      <c r="G37" s="1" t="s">
        <v>40</v>
      </c>
      <c r="H37" s="1"/>
      <c r="I37" s="4">
        <v>0</v>
      </c>
      <c r="J37" s="5"/>
      <c r="K37" s="4">
        <v>72</v>
      </c>
      <c r="L37" s="5"/>
      <c r="M37" s="4">
        <f t="shared" si="4"/>
        <v>-72</v>
      </c>
      <c r="N37" s="5"/>
      <c r="O37" s="4">
        <v>0</v>
      </c>
      <c r="P37" s="5"/>
      <c r="Q37" s="4">
        <v>144</v>
      </c>
      <c r="R37" s="5"/>
      <c r="S37" s="4">
        <f t="shared" si="5"/>
        <v>-144</v>
      </c>
      <c r="T37" s="5"/>
      <c r="U37" s="4">
        <v>864</v>
      </c>
    </row>
    <row r="38" spans="1:21">
      <c r="A38" s="1"/>
      <c r="B38" s="1"/>
      <c r="C38" s="1"/>
      <c r="D38" s="1"/>
      <c r="E38" s="1"/>
      <c r="F38" s="1"/>
      <c r="G38" s="1" t="s">
        <v>41</v>
      </c>
      <c r="H38" s="1"/>
      <c r="I38" s="4">
        <v>0</v>
      </c>
      <c r="J38" s="5"/>
      <c r="K38" s="4">
        <v>339</v>
      </c>
      <c r="L38" s="5"/>
      <c r="M38" s="4">
        <f t="shared" si="4"/>
        <v>-339</v>
      </c>
      <c r="N38" s="5"/>
      <c r="O38" s="4">
        <v>0</v>
      </c>
      <c r="P38" s="5"/>
      <c r="Q38" s="4">
        <v>677</v>
      </c>
      <c r="R38" s="5"/>
      <c r="S38" s="4">
        <f t="shared" si="5"/>
        <v>-677</v>
      </c>
      <c r="T38" s="5"/>
      <c r="U38" s="4">
        <v>4067</v>
      </c>
    </row>
    <row r="39" spans="1:21">
      <c r="A39" s="1"/>
      <c r="B39" s="1"/>
      <c r="C39" s="1"/>
      <c r="D39" s="1"/>
      <c r="E39" s="1"/>
      <c r="F39" s="1"/>
      <c r="G39" s="1" t="s">
        <v>42</v>
      </c>
      <c r="H39" s="1"/>
      <c r="I39" s="4">
        <v>85.89</v>
      </c>
      <c r="J39" s="5"/>
      <c r="K39" s="4">
        <v>12</v>
      </c>
      <c r="L39" s="5"/>
      <c r="M39" s="4">
        <f t="shared" si="4"/>
        <v>73.89</v>
      </c>
      <c r="N39" s="5"/>
      <c r="O39" s="4">
        <v>166.79</v>
      </c>
      <c r="P39" s="5"/>
      <c r="Q39" s="4">
        <v>24</v>
      </c>
      <c r="R39" s="5"/>
      <c r="S39" s="4">
        <f t="shared" si="5"/>
        <v>142.79</v>
      </c>
      <c r="T39" s="5"/>
      <c r="U39" s="4">
        <v>153</v>
      </c>
    </row>
    <row r="40" spans="1:21">
      <c r="A40" s="1"/>
      <c r="B40" s="1"/>
      <c r="C40" s="1"/>
      <c r="D40" s="1"/>
      <c r="E40" s="1"/>
      <c r="F40" s="1"/>
      <c r="G40" s="1" t="s">
        <v>43</v>
      </c>
      <c r="H40" s="1"/>
      <c r="I40" s="4">
        <v>0</v>
      </c>
      <c r="J40" s="5"/>
      <c r="K40" s="4">
        <v>252</v>
      </c>
      <c r="L40" s="5"/>
      <c r="M40" s="4">
        <f t="shared" si="4"/>
        <v>-252</v>
      </c>
      <c r="N40" s="5"/>
      <c r="O40" s="4">
        <v>0</v>
      </c>
      <c r="P40" s="5"/>
      <c r="Q40" s="4">
        <v>504</v>
      </c>
      <c r="R40" s="5"/>
      <c r="S40" s="4">
        <f t="shared" si="5"/>
        <v>-504</v>
      </c>
      <c r="T40" s="5"/>
      <c r="U40" s="4">
        <v>3030</v>
      </c>
    </row>
    <row r="41" spans="1:21">
      <c r="A41" s="1"/>
      <c r="B41" s="1"/>
      <c r="C41" s="1"/>
      <c r="D41" s="1"/>
      <c r="E41" s="1"/>
      <c r="F41" s="1"/>
      <c r="G41" s="1" t="s">
        <v>44</v>
      </c>
      <c r="H41" s="1"/>
      <c r="I41" s="4">
        <v>25</v>
      </c>
      <c r="J41" s="5"/>
      <c r="K41" s="4">
        <v>75</v>
      </c>
      <c r="L41" s="5"/>
      <c r="M41" s="4">
        <f t="shared" si="4"/>
        <v>-50</v>
      </c>
      <c r="N41" s="5"/>
      <c r="O41" s="4">
        <v>75</v>
      </c>
      <c r="P41" s="5"/>
      <c r="Q41" s="4">
        <v>150</v>
      </c>
      <c r="R41" s="5"/>
      <c r="S41" s="4">
        <f t="shared" si="5"/>
        <v>-75</v>
      </c>
      <c r="T41" s="5"/>
      <c r="U41" s="4">
        <v>907</v>
      </c>
    </row>
    <row r="42" spans="1:21">
      <c r="A42" s="1"/>
      <c r="B42" s="1"/>
      <c r="C42" s="1"/>
      <c r="D42" s="1"/>
      <c r="E42" s="1"/>
      <c r="F42" s="1"/>
      <c r="G42" s="1" t="s">
        <v>45</v>
      </c>
      <c r="H42" s="1"/>
      <c r="I42" s="4">
        <v>4220</v>
      </c>
      <c r="J42" s="5"/>
      <c r="K42" s="4">
        <v>2334</v>
      </c>
      <c r="L42" s="5"/>
      <c r="M42" s="4">
        <f t="shared" si="4"/>
        <v>1886</v>
      </c>
      <c r="N42" s="5"/>
      <c r="O42" s="4">
        <v>5490</v>
      </c>
      <c r="P42" s="5"/>
      <c r="Q42" s="4">
        <v>4668</v>
      </c>
      <c r="R42" s="5"/>
      <c r="S42" s="4">
        <f t="shared" si="5"/>
        <v>822</v>
      </c>
      <c r="T42" s="5"/>
      <c r="U42" s="4">
        <v>28000</v>
      </c>
    </row>
    <row r="43" spans="1:21">
      <c r="A43" s="1"/>
      <c r="B43" s="1"/>
      <c r="C43" s="1"/>
      <c r="D43" s="1"/>
      <c r="E43" s="1"/>
      <c r="F43" s="1"/>
      <c r="G43" s="1" t="s">
        <v>46</v>
      </c>
      <c r="H43" s="1"/>
      <c r="I43" s="4">
        <v>-79.66</v>
      </c>
      <c r="J43" s="5"/>
      <c r="K43" s="4">
        <v>339</v>
      </c>
      <c r="L43" s="5"/>
      <c r="M43" s="4">
        <f t="shared" si="4"/>
        <v>-418.66</v>
      </c>
      <c r="N43" s="5"/>
      <c r="O43" s="4">
        <v>611.5</v>
      </c>
      <c r="P43" s="5"/>
      <c r="Q43" s="4">
        <v>677</v>
      </c>
      <c r="R43" s="5"/>
      <c r="S43" s="4">
        <f t="shared" si="5"/>
        <v>-65.5</v>
      </c>
      <c r="T43" s="5"/>
      <c r="U43" s="4">
        <v>4067</v>
      </c>
    </row>
    <row r="44" spans="1:21" ht="15.75" thickBot="1">
      <c r="A44" s="1"/>
      <c r="B44" s="1"/>
      <c r="C44" s="1"/>
      <c r="D44" s="1"/>
      <c r="E44" s="1"/>
      <c r="F44" s="1"/>
      <c r="G44" s="1" t="s">
        <v>47</v>
      </c>
      <c r="H44" s="1"/>
      <c r="I44" s="6">
        <v>0</v>
      </c>
      <c r="J44" s="5"/>
      <c r="K44" s="6">
        <v>0</v>
      </c>
      <c r="L44" s="5"/>
      <c r="M44" s="6">
        <f t="shared" si="4"/>
        <v>0</v>
      </c>
      <c r="N44" s="5"/>
      <c r="O44" s="6">
        <v>0</v>
      </c>
      <c r="P44" s="5"/>
      <c r="Q44" s="6">
        <v>0</v>
      </c>
      <c r="R44" s="5"/>
      <c r="S44" s="6">
        <f t="shared" si="5"/>
        <v>0</v>
      </c>
      <c r="T44" s="5"/>
      <c r="U44" s="6">
        <v>0</v>
      </c>
    </row>
    <row r="45" spans="1:21">
      <c r="A45" s="1"/>
      <c r="B45" s="1"/>
      <c r="C45" s="1"/>
      <c r="D45" s="1"/>
      <c r="E45" s="1"/>
      <c r="F45" s="1" t="s">
        <v>48</v>
      </c>
      <c r="G45" s="1"/>
      <c r="H45" s="1"/>
      <c r="I45" s="4">
        <f>ROUND(SUM(I35:I44),5)</f>
        <v>4251.2299999999996</v>
      </c>
      <c r="J45" s="5"/>
      <c r="K45" s="4">
        <f>ROUND(SUM(K35:K44),5)</f>
        <v>3423</v>
      </c>
      <c r="L45" s="5"/>
      <c r="M45" s="4">
        <f t="shared" si="4"/>
        <v>828.23</v>
      </c>
      <c r="N45" s="5"/>
      <c r="O45" s="4">
        <f>ROUND(SUM(O35:O44),5)</f>
        <v>6343.29</v>
      </c>
      <c r="P45" s="5"/>
      <c r="Q45" s="4">
        <f>ROUND(SUM(Q35:Q44),5)</f>
        <v>6844</v>
      </c>
      <c r="R45" s="5"/>
      <c r="S45" s="4">
        <f t="shared" si="5"/>
        <v>-500.71</v>
      </c>
      <c r="T45" s="5"/>
      <c r="U45" s="4">
        <f>ROUND(SUM(U35:U44),5)</f>
        <v>41088</v>
      </c>
    </row>
    <row r="46" spans="1:21">
      <c r="A46" s="1"/>
      <c r="B46" s="1"/>
      <c r="C46" s="1"/>
      <c r="D46" s="1"/>
      <c r="E46" s="1"/>
      <c r="F46" s="1" t="s">
        <v>49</v>
      </c>
      <c r="G46" s="1"/>
      <c r="H46" s="1"/>
      <c r="I46" s="4"/>
      <c r="J46" s="5"/>
      <c r="K46" s="4"/>
      <c r="L46" s="5"/>
      <c r="M46" s="4"/>
      <c r="N46" s="5"/>
      <c r="O46" s="4"/>
      <c r="P46" s="5"/>
      <c r="Q46" s="4"/>
      <c r="R46" s="5"/>
      <c r="S46" s="4"/>
      <c r="T46" s="5"/>
      <c r="U46" s="4"/>
    </row>
    <row r="47" spans="1:21">
      <c r="A47" s="1"/>
      <c r="B47" s="1"/>
      <c r="C47" s="1"/>
      <c r="D47" s="1"/>
      <c r="E47" s="1"/>
      <c r="F47" s="1"/>
      <c r="G47" s="1" t="s">
        <v>50</v>
      </c>
      <c r="H47" s="1"/>
      <c r="I47" s="4">
        <v>962.33</v>
      </c>
      <c r="J47" s="5"/>
      <c r="K47" s="4">
        <v>0</v>
      </c>
      <c r="L47" s="5"/>
      <c r="M47" s="4">
        <f>ROUND((I47-K47),5)</f>
        <v>962.33</v>
      </c>
      <c r="N47" s="5"/>
      <c r="O47" s="4">
        <v>2503.14</v>
      </c>
      <c r="P47" s="5"/>
      <c r="Q47" s="4">
        <v>0</v>
      </c>
      <c r="R47" s="5"/>
      <c r="S47" s="4">
        <f>ROUND((O47-Q47),5)</f>
        <v>2503.14</v>
      </c>
      <c r="T47" s="5"/>
      <c r="U47" s="4">
        <v>0</v>
      </c>
    </row>
    <row r="48" spans="1:21">
      <c r="A48" s="1"/>
      <c r="B48" s="1"/>
      <c r="C48" s="1"/>
      <c r="D48" s="1"/>
      <c r="E48" s="1"/>
      <c r="F48" s="1"/>
      <c r="G48" s="1" t="s">
        <v>51</v>
      </c>
      <c r="H48" s="1"/>
      <c r="I48" s="4">
        <v>-135.41</v>
      </c>
      <c r="J48" s="5"/>
      <c r="K48" s="4">
        <v>0</v>
      </c>
      <c r="L48" s="5"/>
      <c r="M48" s="4">
        <f>ROUND((I48-K48),5)</f>
        <v>-135.41</v>
      </c>
      <c r="N48" s="5"/>
      <c r="O48" s="4">
        <v>-1127.8699999999999</v>
      </c>
      <c r="P48" s="5"/>
      <c r="Q48" s="4">
        <v>0</v>
      </c>
      <c r="R48" s="5"/>
      <c r="S48" s="4">
        <f>ROUND((O48-Q48),5)</f>
        <v>-1127.8699999999999</v>
      </c>
      <c r="T48" s="5"/>
      <c r="U48" s="4">
        <v>0</v>
      </c>
    </row>
    <row r="49" spans="1:21" ht="15.75" thickBot="1">
      <c r="A49" s="1"/>
      <c r="B49" s="1"/>
      <c r="C49" s="1"/>
      <c r="D49" s="1"/>
      <c r="E49" s="1"/>
      <c r="F49" s="1"/>
      <c r="G49" s="1" t="s">
        <v>52</v>
      </c>
      <c r="H49" s="1"/>
      <c r="I49" s="6">
        <v>0</v>
      </c>
      <c r="J49" s="5"/>
      <c r="K49" s="6">
        <v>0</v>
      </c>
      <c r="L49" s="5"/>
      <c r="M49" s="6">
        <f>ROUND((I49-K49),5)</f>
        <v>0</v>
      </c>
      <c r="N49" s="5"/>
      <c r="O49" s="6">
        <v>-405.49</v>
      </c>
      <c r="P49" s="5"/>
      <c r="Q49" s="6">
        <v>0</v>
      </c>
      <c r="R49" s="5"/>
      <c r="S49" s="6">
        <f>ROUND((O49-Q49),5)</f>
        <v>-405.49</v>
      </c>
      <c r="T49" s="5"/>
      <c r="U49" s="6">
        <v>0</v>
      </c>
    </row>
    <row r="50" spans="1:21">
      <c r="A50" s="1"/>
      <c r="B50" s="1"/>
      <c r="C50" s="1"/>
      <c r="D50" s="1"/>
      <c r="E50" s="1"/>
      <c r="F50" s="1" t="s">
        <v>53</v>
      </c>
      <c r="G50" s="1"/>
      <c r="H50" s="1"/>
      <c r="I50" s="4">
        <f>ROUND(SUM(I46:I49),5)</f>
        <v>826.92</v>
      </c>
      <c r="J50" s="5"/>
      <c r="K50" s="4">
        <f>ROUND(SUM(K46:K49),5)</f>
        <v>0</v>
      </c>
      <c r="L50" s="5"/>
      <c r="M50" s="4">
        <f>ROUND((I50-K50),5)</f>
        <v>826.92</v>
      </c>
      <c r="N50" s="5"/>
      <c r="O50" s="4">
        <f>ROUND(SUM(O46:O49),5)</f>
        <v>969.78</v>
      </c>
      <c r="P50" s="5"/>
      <c r="Q50" s="4">
        <f>ROUND(SUM(Q46:Q49),5)</f>
        <v>0</v>
      </c>
      <c r="R50" s="5"/>
      <c r="S50" s="4">
        <f>ROUND((O50-Q50),5)</f>
        <v>969.78</v>
      </c>
      <c r="T50" s="5"/>
      <c r="U50" s="4">
        <f>ROUND(SUM(U46:U49),5)</f>
        <v>0</v>
      </c>
    </row>
    <row r="51" spans="1:21" ht="15.75" thickBot="1">
      <c r="A51" s="1"/>
      <c r="B51" s="1"/>
      <c r="C51" s="1"/>
      <c r="D51" s="1"/>
      <c r="E51" s="1"/>
      <c r="F51" s="1" t="s">
        <v>54</v>
      </c>
      <c r="G51" s="1"/>
      <c r="H51" s="1"/>
      <c r="I51" s="6">
        <v>0</v>
      </c>
      <c r="J51" s="5"/>
      <c r="K51" s="6"/>
      <c r="L51" s="5"/>
      <c r="M51" s="6"/>
      <c r="N51" s="5"/>
      <c r="O51" s="6">
        <v>825</v>
      </c>
      <c r="P51" s="5"/>
      <c r="Q51" s="6"/>
      <c r="R51" s="5"/>
      <c r="S51" s="6"/>
      <c r="T51" s="5"/>
      <c r="U51" s="6"/>
    </row>
    <row r="52" spans="1:21">
      <c r="A52" s="1"/>
      <c r="B52" s="1"/>
      <c r="C52" s="1"/>
      <c r="D52" s="1"/>
      <c r="E52" s="1" t="s">
        <v>55</v>
      </c>
      <c r="F52" s="1"/>
      <c r="G52" s="1"/>
      <c r="H52" s="1"/>
      <c r="I52" s="4">
        <f>ROUND(SUM(I5:I7)+SUM(I13:I17)+SUM(I21:I22)+SUM(I32:I34)+I45+SUM(I50:I51),5)</f>
        <v>381430.28</v>
      </c>
      <c r="J52" s="5"/>
      <c r="K52" s="4">
        <f>ROUND(SUM(K5:K7)+SUM(K13:K17)+SUM(K21:K22)+SUM(K32:K34)+K45+SUM(K50:K51),5)</f>
        <v>261610</v>
      </c>
      <c r="L52" s="5"/>
      <c r="M52" s="4">
        <f>ROUND((I52-K52),5)</f>
        <v>119820.28</v>
      </c>
      <c r="N52" s="5"/>
      <c r="O52" s="4">
        <f>ROUND(SUM(O5:O7)+SUM(O13:O17)+SUM(O21:O22)+SUM(O32:O34)+O45+SUM(O50:O51),5)</f>
        <v>563334.40000000002</v>
      </c>
      <c r="P52" s="5"/>
      <c r="Q52" s="4">
        <f>ROUND(SUM(Q5:Q7)+SUM(Q13:Q17)+SUM(Q21:Q22)+SUM(Q32:Q34)+Q45+SUM(Q50:Q51),5)</f>
        <v>523217</v>
      </c>
      <c r="R52" s="5"/>
      <c r="S52" s="4">
        <f>ROUND((O52-Q52),5)</f>
        <v>40117.4</v>
      </c>
      <c r="T52" s="5"/>
      <c r="U52" s="4">
        <f>ROUND(SUM(U5:U7)+SUM(U13:U17)+SUM(U21:U22)+SUM(U32:U34)+U45+SUM(U50:U51),5)</f>
        <v>3139333</v>
      </c>
    </row>
    <row r="53" spans="1:21">
      <c r="A53" s="1"/>
      <c r="B53" s="1"/>
      <c r="C53" s="1"/>
      <c r="D53" s="1"/>
      <c r="E53" s="1" t="s">
        <v>56</v>
      </c>
      <c r="F53" s="1"/>
      <c r="G53" s="1"/>
      <c r="H53" s="1"/>
      <c r="I53" s="4">
        <v>0</v>
      </c>
      <c r="J53" s="5"/>
      <c r="K53" s="4">
        <v>0</v>
      </c>
      <c r="L53" s="5"/>
      <c r="M53" s="4">
        <f>ROUND((I53-K53),5)</f>
        <v>0</v>
      </c>
      <c r="N53" s="5"/>
      <c r="O53" s="4">
        <v>0</v>
      </c>
      <c r="P53" s="5"/>
      <c r="Q53" s="4">
        <v>0</v>
      </c>
      <c r="R53" s="5"/>
      <c r="S53" s="4">
        <f>ROUND((O53-Q53),5)</f>
        <v>0</v>
      </c>
      <c r="T53" s="5"/>
      <c r="U53" s="4">
        <v>0</v>
      </c>
    </row>
    <row r="54" spans="1:21">
      <c r="A54" s="1"/>
      <c r="B54" s="1"/>
      <c r="C54" s="1"/>
      <c r="D54" s="1"/>
      <c r="E54" s="1" t="s">
        <v>57</v>
      </c>
      <c r="F54" s="1"/>
      <c r="G54" s="1"/>
      <c r="H54" s="1"/>
      <c r="I54" s="4">
        <v>0</v>
      </c>
      <c r="J54" s="5"/>
      <c r="K54" s="4">
        <v>0</v>
      </c>
      <c r="L54" s="5"/>
      <c r="M54" s="4">
        <f>ROUND((I54-K54),5)</f>
        <v>0</v>
      </c>
      <c r="N54" s="5"/>
      <c r="O54" s="4">
        <v>0</v>
      </c>
      <c r="P54" s="5"/>
      <c r="Q54" s="4">
        <v>0</v>
      </c>
      <c r="R54" s="5"/>
      <c r="S54" s="4">
        <f>ROUND((O54-Q54),5)</f>
        <v>0</v>
      </c>
      <c r="T54" s="5"/>
      <c r="U54" s="4">
        <v>0</v>
      </c>
    </row>
    <row r="55" spans="1:21">
      <c r="A55" s="1"/>
      <c r="B55" s="1"/>
      <c r="C55" s="1"/>
      <c r="D55" s="1"/>
      <c r="E55" s="1" t="s">
        <v>58</v>
      </c>
      <c r="F55" s="1"/>
      <c r="G55" s="1"/>
      <c r="H55" s="1"/>
      <c r="I55" s="4"/>
      <c r="J55" s="5"/>
      <c r="K55" s="4"/>
      <c r="L55" s="5"/>
      <c r="M55" s="4"/>
      <c r="N55" s="5"/>
      <c r="O55" s="4"/>
      <c r="P55" s="5"/>
      <c r="Q55" s="4"/>
      <c r="R55" s="5"/>
      <c r="S55" s="4"/>
      <c r="T55" s="5"/>
      <c r="U55" s="4"/>
    </row>
    <row r="56" spans="1:21">
      <c r="A56" s="1"/>
      <c r="B56" s="1"/>
      <c r="C56" s="1"/>
      <c r="D56" s="1"/>
      <c r="E56" s="1"/>
      <c r="F56" s="1" t="s">
        <v>59</v>
      </c>
      <c r="G56" s="1"/>
      <c r="H56" s="1"/>
      <c r="I56" s="4">
        <v>3067.5</v>
      </c>
      <c r="J56" s="5"/>
      <c r="K56" s="4">
        <v>2916</v>
      </c>
      <c r="L56" s="5"/>
      <c r="M56" s="4">
        <f>ROUND((I56-K56),5)</f>
        <v>151.5</v>
      </c>
      <c r="N56" s="5"/>
      <c r="O56" s="4">
        <v>3067.5</v>
      </c>
      <c r="P56" s="5"/>
      <c r="Q56" s="4">
        <v>5832</v>
      </c>
      <c r="R56" s="5"/>
      <c r="S56" s="4">
        <f>ROUND((O56-Q56),5)</f>
        <v>-2764.5</v>
      </c>
      <c r="T56" s="5"/>
      <c r="U56" s="4">
        <v>35000</v>
      </c>
    </row>
    <row r="57" spans="1:21" ht="15.75" thickBot="1">
      <c r="A57" s="1"/>
      <c r="B57" s="1"/>
      <c r="C57" s="1"/>
      <c r="D57" s="1"/>
      <c r="E57" s="1"/>
      <c r="F57" s="1" t="s">
        <v>60</v>
      </c>
      <c r="G57" s="1"/>
      <c r="H57" s="1"/>
      <c r="I57" s="6">
        <v>0</v>
      </c>
      <c r="J57" s="5"/>
      <c r="K57" s="6">
        <v>2734</v>
      </c>
      <c r="L57" s="5"/>
      <c r="M57" s="6">
        <f>ROUND((I57-K57),5)</f>
        <v>-2734</v>
      </c>
      <c r="N57" s="5"/>
      <c r="O57" s="6">
        <v>0</v>
      </c>
      <c r="P57" s="5"/>
      <c r="Q57" s="6">
        <v>5468</v>
      </c>
      <c r="R57" s="5"/>
      <c r="S57" s="6">
        <f>ROUND((O57-Q57),5)</f>
        <v>-5468</v>
      </c>
      <c r="T57" s="5"/>
      <c r="U57" s="6">
        <v>32801</v>
      </c>
    </row>
    <row r="58" spans="1:21">
      <c r="A58" s="1"/>
      <c r="B58" s="1"/>
      <c r="C58" s="1"/>
      <c r="D58" s="1"/>
      <c r="E58" s="1" t="s">
        <v>61</v>
      </c>
      <c r="F58" s="1"/>
      <c r="G58" s="1"/>
      <c r="H58" s="1"/>
      <c r="I58" s="4">
        <f>ROUND(SUM(I55:I57),5)</f>
        <v>3067.5</v>
      </c>
      <c r="J58" s="5"/>
      <c r="K58" s="4">
        <f>ROUND(SUM(K55:K57),5)</f>
        <v>5650</v>
      </c>
      <c r="L58" s="5"/>
      <c r="M58" s="4">
        <f>ROUND((I58-K58),5)</f>
        <v>-2582.5</v>
      </c>
      <c r="N58" s="5"/>
      <c r="O58" s="4">
        <f>ROUND(SUM(O55:O57),5)</f>
        <v>3067.5</v>
      </c>
      <c r="P58" s="5"/>
      <c r="Q58" s="4">
        <f>ROUND(SUM(Q55:Q57),5)</f>
        <v>11300</v>
      </c>
      <c r="R58" s="5"/>
      <c r="S58" s="4">
        <f>ROUND((O58-Q58),5)</f>
        <v>-8232.5</v>
      </c>
      <c r="T58" s="5"/>
      <c r="U58" s="4">
        <f>ROUND(SUM(U55:U57),5)</f>
        <v>67801</v>
      </c>
    </row>
    <row r="59" spans="1:21">
      <c r="A59" s="1"/>
      <c r="B59" s="1"/>
      <c r="C59" s="1"/>
      <c r="D59" s="1"/>
      <c r="E59" s="1" t="s">
        <v>62</v>
      </c>
      <c r="F59" s="1"/>
      <c r="G59" s="1"/>
      <c r="H59" s="1"/>
      <c r="I59" s="4">
        <v>0</v>
      </c>
      <c r="J59" s="5"/>
      <c r="K59" s="4">
        <v>2972</v>
      </c>
      <c r="L59" s="5"/>
      <c r="M59" s="4">
        <f>ROUND((I59-K59),5)</f>
        <v>-2972</v>
      </c>
      <c r="N59" s="5"/>
      <c r="O59" s="4">
        <v>0</v>
      </c>
      <c r="P59" s="5"/>
      <c r="Q59" s="4">
        <v>5944</v>
      </c>
      <c r="R59" s="5"/>
      <c r="S59" s="4">
        <f>ROUND((O59-Q59),5)</f>
        <v>-5944</v>
      </c>
      <c r="T59" s="5"/>
      <c r="U59" s="4">
        <v>35673</v>
      </c>
    </row>
    <row r="60" spans="1:21">
      <c r="A60" s="1"/>
      <c r="B60" s="1"/>
      <c r="C60" s="1"/>
      <c r="D60" s="1"/>
      <c r="E60" s="1" t="s">
        <v>63</v>
      </c>
      <c r="F60" s="1"/>
      <c r="G60" s="1"/>
      <c r="H60" s="1"/>
      <c r="I60" s="4"/>
      <c r="J60" s="5"/>
      <c r="K60" s="4"/>
      <c r="L60" s="5"/>
      <c r="M60" s="4"/>
      <c r="N60" s="5"/>
      <c r="O60" s="4"/>
      <c r="P60" s="5"/>
      <c r="Q60" s="4"/>
      <c r="R60" s="5"/>
      <c r="S60" s="4"/>
      <c r="T60" s="5"/>
      <c r="U60" s="4"/>
    </row>
    <row r="61" spans="1:21">
      <c r="A61" s="1"/>
      <c r="B61" s="1"/>
      <c r="C61" s="1"/>
      <c r="D61" s="1"/>
      <c r="E61" s="1"/>
      <c r="F61" s="1" t="s">
        <v>64</v>
      </c>
      <c r="G61" s="1"/>
      <c r="H61" s="1"/>
      <c r="I61" s="4">
        <v>0</v>
      </c>
      <c r="J61" s="5"/>
      <c r="K61" s="4">
        <v>1355</v>
      </c>
      <c r="L61" s="5"/>
      <c r="M61" s="4">
        <f>ROUND((I61-K61),5)</f>
        <v>-1355</v>
      </c>
      <c r="N61" s="5"/>
      <c r="O61" s="4">
        <v>-904.76</v>
      </c>
      <c r="P61" s="5"/>
      <c r="Q61" s="4">
        <v>2710</v>
      </c>
      <c r="R61" s="5"/>
      <c r="S61" s="4">
        <f>ROUND((O61-Q61),5)</f>
        <v>-3614.76</v>
      </c>
      <c r="T61" s="5"/>
      <c r="U61" s="4">
        <v>16250</v>
      </c>
    </row>
    <row r="62" spans="1:21" ht="15.75" thickBot="1">
      <c r="A62" s="1"/>
      <c r="B62" s="1"/>
      <c r="C62" s="1"/>
      <c r="D62" s="1"/>
      <c r="E62" s="1"/>
      <c r="F62" s="1" t="s">
        <v>65</v>
      </c>
      <c r="G62" s="1"/>
      <c r="H62" s="1"/>
      <c r="I62" s="6">
        <v>0</v>
      </c>
      <c r="J62" s="5"/>
      <c r="K62" s="6">
        <v>1355</v>
      </c>
      <c r="L62" s="5"/>
      <c r="M62" s="6">
        <f>ROUND((I62-K62),5)</f>
        <v>-1355</v>
      </c>
      <c r="N62" s="5"/>
      <c r="O62" s="6">
        <v>904.76</v>
      </c>
      <c r="P62" s="5"/>
      <c r="Q62" s="6">
        <v>2710</v>
      </c>
      <c r="R62" s="5"/>
      <c r="S62" s="6">
        <f>ROUND((O62-Q62),5)</f>
        <v>-1805.24</v>
      </c>
      <c r="T62" s="5"/>
      <c r="U62" s="6">
        <v>16250</v>
      </c>
    </row>
    <row r="63" spans="1:21">
      <c r="A63" s="1"/>
      <c r="B63" s="1"/>
      <c r="C63" s="1"/>
      <c r="D63" s="1"/>
      <c r="E63" s="1" t="s">
        <v>66</v>
      </c>
      <c r="F63" s="1"/>
      <c r="G63" s="1"/>
      <c r="H63" s="1"/>
      <c r="I63" s="4">
        <f>ROUND(SUM(I60:I62),5)</f>
        <v>0</v>
      </c>
      <c r="J63" s="5"/>
      <c r="K63" s="4">
        <f>ROUND(SUM(K60:K62),5)</f>
        <v>2710</v>
      </c>
      <c r="L63" s="5"/>
      <c r="M63" s="4">
        <f>ROUND((I63-K63),5)</f>
        <v>-2710</v>
      </c>
      <c r="N63" s="5"/>
      <c r="O63" s="4">
        <f>ROUND(SUM(O60:O62),5)</f>
        <v>0</v>
      </c>
      <c r="P63" s="5"/>
      <c r="Q63" s="4">
        <f>ROUND(SUM(Q60:Q62),5)</f>
        <v>5420</v>
      </c>
      <c r="R63" s="5"/>
      <c r="S63" s="4">
        <f>ROUND((O63-Q63),5)</f>
        <v>-5420</v>
      </c>
      <c r="T63" s="5"/>
      <c r="U63" s="4">
        <f>ROUND(SUM(U60:U62),5)</f>
        <v>32500</v>
      </c>
    </row>
    <row r="64" spans="1:21">
      <c r="A64" s="1"/>
      <c r="B64" s="1"/>
      <c r="C64" s="1"/>
      <c r="D64" s="1"/>
      <c r="E64" s="1" t="s">
        <v>67</v>
      </c>
      <c r="F64" s="1"/>
      <c r="G64" s="1"/>
      <c r="H64" s="1"/>
      <c r="I64" s="4"/>
      <c r="J64" s="5"/>
      <c r="K64" s="4"/>
      <c r="L64" s="5"/>
      <c r="M64" s="4"/>
      <c r="N64" s="5"/>
      <c r="O64" s="4"/>
      <c r="P64" s="5"/>
      <c r="Q64" s="4"/>
      <c r="R64" s="5"/>
      <c r="S64" s="4"/>
      <c r="T64" s="5"/>
      <c r="U64" s="4"/>
    </row>
    <row r="65" spans="1:21">
      <c r="A65" s="1"/>
      <c r="B65" s="1"/>
      <c r="C65" s="1"/>
      <c r="D65" s="1"/>
      <c r="E65" s="1"/>
      <c r="F65" s="1" t="s">
        <v>68</v>
      </c>
      <c r="G65" s="1"/>
      <c r="H65" s="1"/>
      <c r="I65" s="4">
        <v>0</v>
      </c>
      <c r="J65" s="5"/>
      <c r="K65" s="4"/>
      <c r="L65" s="5"/>
      <c r="M65" s="4"/>
      <c r="N65" s="5"/>
      <c r="O65" s="4">
        <v>-9203</v>
      </c>
      <c r="P65" s="5"/>
      <c r="Q65" s="4"/>
      <c r="R65" s="5"/>
      <c r="S65" s="4"/>
      <c r="T65" s="5"/>
      <c r="U65" s="4"/>
    </row>
    <row r="66" spans="1:21" ht="15.75" thickBot="1">
      <c r="A66" s="1"/>
      <c r="B66" s="1"/>
      <c r="C66" s="1"/>
      <c r="D66" s="1"/>
      <c r="E66" s="1"/>
      <c r="F66" s="1" t="s">
        <v>69</v>
      </c>
      <c r="G66" s="1"/>
      <c r="H66" s="1"/>
      <c r="I66" s="6">
        <v>1000</v>
      </c>
      <c r="J66" s="5"/>
      <c r="K66" s="4"/>
      <c r="L66" s="5"/>
      <c r="M66" s="4"/>
      <c r="N66" s="5"/>
      <c r="O66" s="6">
        <v>1000</v>
      </c>
      <c r="P66" s="5"/>
      <c r="Q66" s="4"/>
      <c r="R66" s="5"/>
      <c r="S66" s="4"/>
      <c r="T66" s="5"/>
      <c r="U66" s="4"/>
    </row>
    <row r="67" spans="1:21">
      <c r="A67" s="1"/>
      <c r="B67" s="1"/>
      <c r="C67" s="1"/>
      <c r="D67" s="1"/>
      <c r="E67" s="1" t="s">
        <v>70</v>
      </c>
      <c r="F67" s="1"/>
      <c r="G67" s="1"/>
      <c r="H67" s="1"/>
      <c r="I67" s="4">
        <f>ROUND(SUM(I64:I66),5)</f>
        <v>1000</v>
      </c>
      <c r="J67" s="5"/>
      <c r="K67" s="4"/>
      <c r="L67" s="5"/>
      <c r="M67" s="4"/>
      <c r="N67" s="5"/>
      <c r="O67" s="4">
        <f>ROUND(SUM(O64:O66),5)</f>
        <v>-8203</v>
      </c>
      <c r="P67" s="5"/>
      <c r="Q67" s="4"/>
      <c r="R67" s="5"/>
      <c r="S67" s="4"/>
      <c r="T67" s="5"/>
      <c r="U67" s="4"/>
    </row>
    <row r="68" spans="1:21">
      <c r="A68" s="1"/>
      <c r="B68" s="1"/>
      <c r="C68" s="1"/>
      <c r="D68" s="1"/>
      <c r="E68" s="1" t="s">
        <v>71</v>
      </c>
      <c r="F68" s="1"/>
      <c r="G68" s="1"/>
      <c r="H68" s="1"/>
      <c r="I68" s="4"/>
      <c r="J68" s="5"/>
      <c r="K68" s="4"/>
      <c r="L68" s="5"/>
      <c r="M68" s="4"/>
      <c r="N68" s="5"/>
      <c r="O68" s="4"/>
      <c r="P68" s="5"/>
      <c r="Q68" s="4"/>
      <c r="R68" s="5"/>
      <c r="S68" s="4"/>
      <c r="T68" s="5"/>
      <c r="U68" s="4"/>
    </row>
    <row r="69" spans="1:21">
      <c r="A69" s="1"/>
      <c r="B69" s="1"/>
      <c r="C69" s="1"/>
      <c r="D69" s="1"/>
      <c r="E69" s="1"/>
      <c r="F69" s="1" t="s">
        <v>72</v>
      </c>
      <c r="G69" s="1"/>
      <c r="H69" s="1"/>
      <c r="I69" s="4">
        <v>0</v>
      </c>
      <c r="J69" s="5"/>
      <c r="K69" s="4">
        <v>166</v>
      </c>
      <c r="L69" s="5"/>
      <c r="M69" s="4">
        <f>ROUND((I69-K69),5)</f>
        <v>-166</v>
      </c>
      <c r="N69" s="5"/>
      <c r="O69" s="4">
        <v>0</v>
      </c>
      <c r="P69" s="5"/>
      <c r="Q69" s="4">
        <v>332</v>
      </c>
      <c r="R69" s="5"/>
      <c r="S69" s="4">
        <f>ROUND((O69-Q69),5)</f>
        <v>-332</v>
      </c>
      <c r="T69" s="5"/>
      <c r="U69" s="4">
        <v>2000</v>
      </c>
    </row>
    <row r="70" spans="1:21" ht="15.75" thickBot="1">
      <c r="A70" s="1"/>
      <c r="B70" s="1"/>
      <c r="C70" s="1"/>
      <c r="D70" s="1"/>
      <c r="E70" s="1"/>
      <c r="F70" s="1" t="s">
        <v>73</v>
      </c>
      <c r="G70" s="1"/>
      <c r="H70" s="1"/>
      <c r="I70" s="6">
        <v>0</v>
      </c>
      <c r="J70" s="5"/>
      <c r="K70" s="6">
        <v>166</v>
      </c>
      <c r="L70" s="5"/>
      <c r="M70" s="6">
        <f>ROUND((I70-K70),5)</f>
        <v>-166</v>
      </c>
      <c r="N70" s="5"/>
      <c r="O70" s="6">
        <v>0</v>
      </c>
      <c r="P70" s="5"/>
      <c r="Q70" s="6">
        <v>332</v>
      </c>
      <c r="R70" s="5"/>
      <c r="S70" s="6">
        <f>ROUND((O70-Q70),5)</f>
        <v>-332</v>
      </c>
      <c r="T70" s="5"/>
      <c r="U70" s="6">
        <v>2000</v>
      </c>
    </row>
    <row r="71" spans="1:21">
      <c r="A71" s="1"/>
      <c r="B71" s="1"/>
      <c r="C71" s="1"/>
      <c r="D71" s="1"/>
      <c r="E71" s="1" t="s">
        <v>74</v>
      </c>
      <c r="F71" s="1"/>
      <c r="G71" s="1"/>
      <c r="H71" s="1"/>
      <c r="I71" s="4">
        <f>ROUND(SUM(I68:I70),5)</f>
        <v>0</v>
      </c>
      <c r="J71" s="5"/>
      <c r="K71" s="4">
        <f>ROUND(SUM(K68:K70),5)</f>
        <v>332</v>
      </c>
      <c r="L71" s="5"/>
      <c r="M71" s="4">
        <f>ROUND((I71-K71),5)</f>
        <v>-332</v>
      </c>
      <c r="N71" s="5"/>
      <c r="O71" s="4">
        <f>ROUND(SUM(O68:O70),5)</f>
        <v>0</v>
      </c>
      <c r="P71" s="5"/>
      <c r="Q71" s="4">
        <f>ROUND(SUM(Q68:Q70),5)</f>
        <v>664</v>
      </c>
      <c r="R71" s="5"/>
      <c r="S71" s="4">
        <f>ROUND((O71-Q71),5)</f>
        <v>-664</v>
      </c>
      <c r="T71" s="5"/>
      <c r="U71" s="4">
        <f>ROUND(SUM(U68:U70),5)</f>
        <v>4000</v>
      </c>
    </row>
    <row r="72" spans="1:21">
      <c r="A72" s="1"/>
      <c r="B72" s="1"/>
      <c r="C72" s="1"/>
      <c r="D72" s="1"/>
      <c r="E72" s="1" t="s">
        <v>75</v>
      </c>
      <c r="F72" s="1"/>
      <c r="G72" s="1"/>
      <c r="H72" s="1"/>
      <c r="I72" s="4">
        <v>2100</v>
      </c>
      <c r="J72" s="5"/>
      <c r="K72" s="4"/>
      <c r="L72" s="5"/>
      <c r="M72" s="4"/>
      <c r="N72" s="5"/>
      <c r="O72" s="4">
        <v>2100</v>
      </c>
      <c r="P72" s="5"/>
      <c r="Q72" s="4"/>
      <c r="R72" s="5"/>
      <c r="S72" s="4"/>
      <c r="T72" s="5"/>
      <c r="U72" s="4"/>
    </row>
    <row r="73" spans="1:21">
      <c r="A73" s="1"/>
      <c r="B73" s="1"/>
      <c r="C73" s="1"/>
      <c r="D73" s="1"/>
      <c r="E73" s="1" t="s">
        <v>76</v>
      </c>
      <c r="F73" s="1"/>
      <c r="G73" s="1"/>
      <c r="H73" s="1"/>
      <c r="I73" s="4"/>
      <c r="J73" s="5"/>
      <c r="K73" s="4"/>
      <c r="L73" s="5"/>
      <c r="M73" s="4"/>
      <c r="N73" s="5"/>
      <c r="O73" s="4"/>
      <c r="P73" s="5"/>
      <c r="Q73" s="4"/>
      <c r="R73" s="5"/>
      <c r="S73" s="4"/>
      <c r="T73" s="5"/>
      <c r="U73" s="4"/>
    </row>
    <row r="74" spans="1:21">
      <c r="A74" s="1"/>
      <c r="B74" s="1"/>
      <c r="C74" s="1"/>
      <c r="D74" s="1"/>
      <c r="E74" s="1"/>
      <c r="F74" s="1" t="s">
        <v>77</v>
      </c>
      <c r="G74" s="1"/>
      <c r="H74" s="1"/>
      <c r="I74" s="4">
        <v>0</v>
      </c>
      <c r="J74" s="5"/>
      <c r="K74" s="4">
        <v>247</v>
      </c>
      <c r="L74" s="5"/>
      <c r="M74" s="4">
        <f t="shared" ref="M74:M85" si="6">ROUND((I74-K74),5)</f>
        <v>-247</v>
      </c>
      <c r="N74" s="5"/>
      <c r="O74" s="4">
        <v>0</v>
      </c>
      <c r="P74" s="5"/>
      <c r="Q74" s="4">
        <v>494</v>
      </c>
      <c r="R74" s="5"/>
      <c r="S74" s="4">
        <f t="shared" ref="S74:S85" si="7">ROUND((O74-Q74),5)</f>
        <v>-494</v>
      </c>
      <c r="T74" s="5"/>
      <c r="U74" s="4">
        <v>2970</v>
      </c>
    </row>
    <row r="75" spans="1:21" ht="15.75" thickBot="1">
      <c r="A75" s="1"/>
      <c r="B75" s="1"/>
      <c r="C75" s="1"/>
      <c r="D75" s="1"/>
      <c r="E75" s="1"/>
      <c r="F75" s="1" t="s">
        <v>78</v>
      </c>
      <c r="G75" s="1"/>
      <c r="H75" s="1"/>
      <c r="I75" s="6">
        <v>0</v>
      </c>
      <c r="J75" s="5"/>
      <c r="K75" s="6">
        <v>247</v>
      </c>
      <c r="L75" s="5"/>
      <c r="M75" s="6">
        <f t="shared" si="6"/>
        <v>-247</v>
      </c>
      <c r="N75" s="5"/>
      <c r="O75" s="6">
        <v>0</v>
      </c>
      <c r="P75" s="5"/>
      <c r="Q75" s="6">
        <v>494</v>
      </c>
      <c r="R75" s="5"/>
      <c r="S75" s="6">
        <f t="shared" si="7"/>
        <v>-494</v>
      </c>
      <c r="T75" s="5"/>
      <c r="U75" s="6">
        <v>2970</v>
      </c>
    </row>
    <row r="76" spans="1:21">
      <c r="A76" s="1"/>
      <c r="B76" s="1"/>
      <c r="C76" s="1"/>
      <c r="D76" s="1"/>
      <c r="E76" s="1" t="s">
        <v>79</v>
      </c>
      <c r="F76" s="1"/>
      <c r="G76" s="1"/>
      <c r="H76" s="1"/>
      <c r="I76" s="4">
        <f>ROUND(SUM(I73:I75),5)</f>
        <v>0</v>
      </c>
      <c r="J76" s="5"/>
      <c r="K76" s="4">
        <f>ROUND(SUM(K73:K75),5)</f>
        <v>494</v>
      </c>
      <c r="L76" s="5"/>
      <c r="M76" s="4">
        <f t="shared" si="6"/>
        <v>-494</v>
      </c>
      <c r="N76" s="5"/>
      <c r="O76" s="4">
        <f>ROUND(SUM(O73:O75),5)</f>
        <v>0</v>
      </c>
      <c r="P76" s="5"/>
      <c r="Q76" s="4">
        <f>ROUND(SUM(Q73:Q75),5)</f>
        <v>988</v>
      </c>
      <c r="R76" s="5"/>
      <c r="S76" s="4">
        <f t="shared" si="7"/>
        <v>-988</v>
      </c>
      <c r="T76" s="5"/>
      <c r="U76" s="4">
        <f>ROUND(SUM(U73:U75),5)</f>
        <v>5940</v>
      </c>
    </row>
    <row r="77" spans="1:21">
      <c r="A77" s="1"/>
      <c r="B77" s="1"/>
      <c r="C77" s="1"/>
      <c r="D77" s="1"/>
      <c r="E77" s="1" t="s">
        <v>80</v>
      </c>
      <c r="F77" s="1"/>
      <c r="G77" s="1"/>
      <c r="H77" s="1"/>
      <c r="I77" s="4">
        <v>0</v>
      </c>
      <c r="J77" s="5"/>
      <c r="K77" s="4">
        <v>-2916</v>
      </c>
      <c r="L77" s="5"/>
      <c r="M77" s="4">
        <f t="shared" si="6"/>
        <v>2916</v>
      </c>
      <c r="N77" s="5"/>
      <c r="O77" s="4">
        <v>0</v>
      </c>
      <c r="P77" s="5"/>
      <c r="Q77" s="4">
        <v>-5832</v>
      </c>
      <c r="R77" s="5"/>
      <c r="S77" s="4">
        <f t="shared" si="7"/>
        <v>5832</v>
      </c>
      <c r="T77" s="5"/>
      <c r="U77" s="4">
        <v>-35000</v>
      </c>
    </row>
    <row r="78" spans="1:21">
      <c r="A78" s="1"/>
      <c r="B78" s="1"/>
      <c r="C78" s="1"/>
      <c r="D78" s="1"/>
      <c r="E78" s="1" t="s">
        <v>81</v>
      </c>
      <c r="F78" s="1"/>
      <c r="G78" s="1"/>
      <c r="H78" s="1"/>
      <c r="I78" s="4">
        <v>0</v>
      </c>
      <c r="J78" s="5"/>
      <c r="K78" s="4">
        <v>-3125</v>
      </c>
      <c r="L78" s="5"/>
      <c r="M78" s="4">
        <f t="shared" si="6"/>
        <v>3125</v>
      </c>
      <c r="N78" s="5"/>
      <c r="O78" s="4">
        <v>0</v>
      </c>
      <c r="P78" s="5"/>
      <c r="Q78" s="4">
        <v>-6250</v>
      </c>
      <c r="R78" s="5"/>
      <c r="S78" s="4">
        <f t="shared" si="7"/>
        <v>6250</v>
      </c>
      <c r="T78" s="5"/>
      <c r="U78" s="4">
        <v>-37500</v>
      </c>
    </row>
    <row r="79" spans="1:21">
      <c r="A79" s="1"/>
      <c r="B79" s="1"/>
      <c r="C79" s="1"/>
      <c r="D79" s="1"/>
      <c r="E79" s="1" t="s">
        <v>82</v>
      </c>
      <c r="F79" s="1"/>
      <c r="G79" s="1"/>
      <c r="H79" s="1"/>
      <c r="I79" s="4">
        <v>5000</v>
      </c>
      <c r="J79" s="5"/>
      <c r="K79" s="4">
        <v>-5000</v>
      </c>
      <c r="L79" s="5"/>
      <c r="M79" s="4">
        <f t="shared" si="6"/>
        <v>10000</v>
      </c>
      <c r="N79" s="5"/>
      <c r="O79" s="4">
        <v>10000</v>
      </c>
      <c r="P79" s="5"/>
      <c r="Q79" s="4">
        <v>-10000</v>
      </c>
      <c r="R79" s="5"/>
      <c r="S79" s="4">
        <f t="shared" si="7"/>
        <v>20000</v>
      </c>
      <c r="T79" s="5"/>
      <c r="U79" s="4">
        <v>-60000</v>
      </c>
    </row>
    <row r="80" spans="1:21">
      <c r="A80" s="1"/>
      <c r="B80" s="1"/>
      <c r="C80" s="1"/>
      <c r="D80" s="1"/>
      <c r="E80" s="1" t="s">
        <v>83</v>
      </c>
      <c r="F80" s="1"/>
      <c r="G80" s="1"/>
      <c r="H80" s="1"/>
      <c r="I80" s="4">
        <v>0</v>
      </c>
      <c r="J80" s="5"/>
      <c r="K80" s="4">
        <v>0</v>
      </c>
      <c r="L80" s="5"/>
      <c r="M80" s="4">
        <f t="shared" si="6"/>
        <v>0</v>
      </c>
      <c r="N80" s="5"/>
      <c r="O80" s="4">
        <v>0</v>
      </c>
      <c r="P80" s="5"/>
      <c r="Q80" s="4">
        <v>0</v>
      </c>
      <c r="R80" s="5"/>
      <c r="S80" s="4">
        <f t="shared" si="7"/>
        <v>0</v>
      </c>
      <c r="T80" s="5"/>
      <c r="U80" s="4">
        <v>0</v>
      </c>
    </row>
    <row r="81" spans="1:21">
      <c r="A81" s="1"/>
      <c r="B81" s="1"/>
      <c r="C81" s="1"/>
      <c r="D81" s="1"/>
      <c r="E81" s="1" t="s">
        <v>84</v>
      </c>
      <c r="F81" s="1"/>
      <c r="G81" s="1"/>
      <c r="H81" s="1"/>
      <c r="I81" s="4">
        <v>0</v>
      </c>
      <c r="J81" s="5"/>
      <c r="K81" s="4">
        <v>0</v>
      </c>
      <c r="L81" s="5"/>
      <c r="M81" s="4">
        <f t="shared" si="6"/>
        <v>0</v>
      </c>
      <c r="N81" s="5"/>
      <c r="O81" s="4">
        <v>0</v>
      </c>
      <c r="P81" s="5"/>
      <c r="Q81" s="4">
        <v>0</v>
      </c>
      <c r="R81" s="5"/>
      <c r="S81" s="4">
        <f t="shared" si="7"/>
        <v>0</v>
      </c>
      <c r="T81" s="5"/>
      <c r="U81" s="4">
        <v>0</v>
      </c>
    </row>
    <row r="82" spans="1:21">
      <c r="A82" s="1"/>
      <c r="B82" s="1"/>
      <c r="C82" s="1"/>
      <c r="D82" s="1"/>
      <c r="E82" s="1" t="s">
        <v>85</v>
      </c>
      <c r="F82" s="1"/>
      <c r="G82" s="1"/>
      <c r="H82" s="1"/>
      <c r="I82" s="4">
        <v>0</v>
      </c>
      <c r="J82" s="5"/>
      <c r="K82" s="4">
        <v>0</v>
      </c>
      <c r="L82" s="5"/>
      <c r="M82" s="4">
        <f t="shared" si="6"/>
        <v>0</v>
      </c>
      <c r="N82" s="5"/>
      <c r="O82" s="4">
        <v>0</v>
      </c>
      <c r="P82" s="5"/>
      <c r="Q82" s="4">
        <v>0</v>
      </c>
      <c r="R82" s="5"/>
      <c r="S82" s="4">
        <f t="shared" si="7"/>
        <v>0</v>
      </c>
      <c r="T82" s="5"/>
      <c r="U82" s="4">
        <v>0</v>
      </c>
    </row>
    <row r="83" spans="1:21" ht="15.75" thickBot="1">
      <c r="A83" s="1"/>
      <c r="B83" s="1"/>
      <c r="C83" s="1"/>
      <c r="D83" s="1"/>
      <c r="E83" s="1" t="s">
        <v>86</v>
      </c>
      <c r="F83" s="1"/>
      <c r="G83" s="1"/>
      <c r="H83" s="1"/>
      <c r="I83" s="7">
        <v>0</v>
      </c>
      <c r="J83" s="5"/>
      <c r="K83" s="7">
        <v>0</v>
      </c>
      <c r="L83" s="5"/>
      <c r="M83" s="7">
        <f t="shared" si="6"/>
        <v>0</v>
      </c>
      <c r="N83" s="5"/>
      <c r="O83" s="7">
        <v>0</v>
      </c>
      <c r="P83" s="5"/>
      <c r="Q83" s="7">
        <v>0</v>
      </c>
      <c r="R83" s="5"/>
      <c r="S83" s="7">
        <f t="shared" si="7"/>
        <v>0</v>
      </c>
      <c r="T83" s="5"/>
      <c r="U83" s="7">
        <v>0</v>
      </c>
    </row>
    <row r="84" spans="1:21" ht="15.75" thickBot="1">
      <c r="A84" s="1"/>
      <c r="B84" s="1"/>
      <c r="C84" s="1"/>
      <c r="D84" s="1" t="s">
        <v>87</v>
      </c>
      <c r="E84" s="1"/>
      <c r="F84" s="1"/>
      <c r="G84" s="1"/>
      <c r="H84" s="1"/>
      <c r="I84" s="8">
        <f>ROUND(I4+SUM(I52:I54)+SUM(I58:I59)+I63+I67+SUM(I71:I72)+SUM(I76:I83),5)</f>
        <v>392597.78</v>
      </c>
      <c r="J84" s="5"/>
      <c r="K84" s="8">
        <f>ROUND(K4+SUM(K52:K54)+SUM(K58:K59)+K63+K67+SUM(K71:K72)+SUM(K76:K83),5)</f>
        <v>262727</v>
      </c>
      <c r="L84" s="5"/>
      <c r="M84" s="8">
        <f t="shared" si="6"/>
        <v>129870.78</v>
      </c>
      <c r="N84" s="5"/>
      <c r="O84" s="8">
        <f>ROUND(O4+SUM(O52:O54)+SUM(O58:O59)+O63+O67+SUM(O71:O72)+SUM(O76:O83),5)</f>
        <v>570298.9</v>
      </c>
      <c r="P84" s="5"/>
      <c r="Q84" s="8">
        <f>ROUND(Q4+SUM(Q52:Q54)+SUM(Q58:Q59)+Q63+Q67+SUM(Q71:Q72)+SUM(Q76:Q83),5)</f>
        <v>525451</v>
      </c>
      <c r="R84" s="5"/>
      <c r="S84" s="8">
        <f t="shared" si="7"/>
        <v>44847.9</v>
      </c>
      <c r="T84" s="5"/>
      <c r="U84" s="8">
        <f>ROUND(U4+SUM(U52:U54)+SUM(U58:U59)+U63+U67+SUM(U71:U72)+SUM(U76:U83),5)</f>
        <v>3152747</v>
      </c>
    </row>
    <row r="85" spans="1:21">
      <c r="A85" s="1"/>
      <c r="B85" s="1"/>
      <c r="C85" s="1" t="s">
        <v>88</v>
      </c>
      <c r="D85" s="1"/>
      <c r="E85" s="1"/>
      <c r="F85" s="1"/>
      <c r="G85" s="1"/>
      <c r="H85" s="1"/>
      <c r="I85" s="4">
        <f>I84</f>
        <v>392597.78</v>
      </c>
      <c r="J85" s="5"/>
      <c r="K85" s="4">
        <f>K84</f>
        <v>262727</v>
      </c>
      <c r="L85" s="5"/>
      <c r="M85" s="4">
        <f t="shared" si="6"/>
        <v>129870.78</v>
      </c>
      <c r="N85" s="5"/>
      <c r="O85" s="4">
        <f>O84</f>
        <v>570298.9</v>
      </c>
      <c r="P85" s="5"/>
      <c r="Q85" s="4">
        <f>Q84</f>
        <v>525451</v>
      </c>
      <c r="R85" s="5"/>
      <c r="S85" s="4">
        <f t="shared" si="7"/>
        <v>44847.9</v>
      </c>
      <c r="T85" s="5"/>
      <c r="U85" s="4">
        <f>U84</f>
        <v>3152747</v>
      </c>
    </row>
    <row r="86" spans="1:21">
      <c r="A86" s="1"/>
      <c r="B86" s="1"/>
      <c r="C86" s="1"/>
      <c r="D86" s="1" t="s">
        <v>89</v>
      </c>
      <c r="E86" s="1"/>
      <c r="F86" s="1"/>
      <c r="G86" s="1"/>
      <c r="H86" s="1"/>
      <c r="I86" s="4"/>
      <c r="J86" s="5"/>
      <c r="K86" s="4"/>
      <c r="L86" s="5"/>
      <c r="M86" s="4"/>
      <c r="N86" s="5"/>
      <c r="O86" s="4"/>
      <c r="P86" s="5"/>
      <c r="Q86" s="4"/>
      <c r="R86" s="5"/>
      <c r="S86" s="4"/>
      <c r="T86" s="5"/>
      <c r="U86" s="4"/>
    </row>
    <row r="87" spans="1:21">
      <c r="A87" s="1"/>
      <c r="B87" s="1"/>
      <c r="C87" s="1"/>
      <c r="D87" s="1"/>
      <c r="E87" s="1" t="s">
        <v>90</v>
      </c>
      <c r="F87" s="1"/>
      <c r="G87" s="1"/>
      <c r="H87" s="1"/>
      <c r="I87" s="4"/>
      <c r="J87" s="5"/>
      <c r="K87" s="4"/>
      <c r="L87" s="5"/>
      <c r="M87" s="4"/>
      <c r="N87" s="5"/>
      <c r="O87" s="4"/>
      <c r="P87" s="5"/>
      <c r="Q87" s="4"/>
      <c r="R87" s="5"/>
      <c r="S87" s="4"/>
      <c r="T87" s="5"/>
      <c r="U87" s="4"/>
    </row>
    <row r="88" spans="1:21">
      <c r="A88" s="1"/>
      <c r="B88" s="1"/>
      <c r="C88" s="1"/>
      <c r="D88" s="1"/>
      <c r="E88" s="1"/>
      <c r="F88" s="1" t="s">
        <v>91</v>
      </c>
      <c r="G88" s="1"/>
      <c r="H88" s="1"/>
      <c r="I88" s="4"/>
      <c r="J88" s="5"/>
      <c r="K88" s="4"/>
      <c r="L88" s="5"/>
      <c r="M88" s="4"/>
      <c r="N88" s="5"/>
      <c r="O88" s="4"/>
      <c r="P88" s="5"/>
      <c r="Q88" s="4"/>
      <c r="R88" s="5"/>
      <c r="S88" s="4"/>
      <c r="T88" s="5"/>
      <c r="U88" s="4"/>
    </row>
    <row r="89" spans="1:21">
      <c r="A89" s="1"/>
      <c r="B89" s="1"/>
      <c r="C89" s="1"/>
      <c r="D89" s="1"/>
      <c r="E89" s="1"/>
      <c r="F89" s="1"/>
      <c r="G89" s="1" t="s">
        <v>92</v>
      </c>
      <c r="H89" s="1"/>
      <c r="I89" s="4">
        <v>29784</v>
      </c>
      <c r="J89" s="5"/>
      <c r="K89" s="4">
        <v>5834</v>
      </c>
      <c r="L89" s="5"/>
      <c r="M89" s="4">
        <f t="shared" ref="M89:M105" si="8">ROUND((I89-K89),5)</f>
        <v>23950</v>
      </c>
      <c r="N89" s="5"/>
      <c r="O89" s="4">
        <v>32637</v>
      </c>
      <c r="P89" s="5"/>
      <c r="Q89" s="4">
        <v>11668</v>
      </c>
      <c r="R89" s="5"/>
      <c r="S89" s="4">
        <f t="shared" ref="S89:S105" si="9">ROUND((O89-Q89),5)</f>
        <v>20969</v>
      </c>
      <c r="T89" s="5"/>
      <c r="U89" s="4">
        <v>70000</v>
      </c>
    </row>
    <row r="90" spans="1:21">
      <c r="A90" s="1"/>
      <c r="B90" s="1"/>
      <c r="C90" s="1"/>
      <c r="D90" s="1"/>
      <c r="E90" s="1"/>
      <c r="F90" s="1"/>
      <c r="G90" s="1" t="s">
        <v>93</v>
      </c>
      <c r="H90" s="1"/>
      <c r="I90" s="4">
        <v>1579.1</v>
      </c>
      <c r="J90" s="5"/>
      <c r="K90" s="4">
        <v>2500</v>
      </c>
      <c r="L90" s="5"/>
      <c r="M90" s="4">
        <f t="shared" si="8"/>
        <v>-920.9</v>
      </c>
      <c r="N90" s="5"/>
      <c r="O90" s="4">
        <v>2424.25</v>
      </c>
      <c r="P90" s="5"/>
      <c r="Q90" s="4">
        <v>5000</v>
      </c>
      <c r="R90" s="5"/>
      <c r="S90" s="4">
        <f t="shared" si="9"/>
        <v>-2575.75</v>
      </c>
      <c r="T90" s="5"/>
      <c r="U90" s="4">
        <v>30000</v>
      </c>
    </row>
    <row r="91" spans="1:21">
      <c r="A91" s="1"/>
      <c r="B91" s="1"/>
      <c r="C91" s="1"/>
      <c r="D91" s="1"/>
      <c r="E91" s="1"/>
      <c r="F91" s="1"/>
      <c r="G91" s="1" t="s">
        <v>94</v>
      </c>
      <c r="H91" s="1"/>
      <c r="I91" s="4">
        <v>0</v>
      </c>
      <c r="J91" s="5"/>
      <c r="K91" s="4">
        <v>250</v>
      </c>
      <c r="L91" s="5"/>
      <c r="M91" s="4">
        <f t="shared" si="8"/>
        <v>-250</v>
      </c>
      <c r="N91" s="5"/>
      <c r="O91" s="4">
        <v>0</v>
      </c>
      <c r="P91" s="5"/>
      <c r="Q91" s="4">
        <v>500</v>
      </c>
      <c r="R91" s="5"/>
      <c r="S91" s="4">
        <f t="shared" si="9"/>
        <v>-500</v>
      </c>
      <c r="T91" s="5"/>
      <c r="U91" s="4">
        <v>3000</v>
      </c>
    </row>
    <row r="92" spans="1:21">
      <c r="A92" s="1"/>
      <c r="B92" s="1"/>
      <c r="C92" s="1"/>
      <c r="D92" s="1"/>
      <c r="E92" s="1"/>
      <c r="F92" s="1"/>
      <c r="G92" s="1" t="s">
        <v>95</v>
      </c>
      <c r="H92" s="1"/>
      <c r="I92" s="4">
        <v>58</v>
      </c>
      <c r="J92" s="5"/>
      <c r="K92" s="4">
        <v>500</v>
      </c>
      <c r="L92" s="5"/>
      <c r="M92" s="4">
        <f t="shared" si="8"/>
        <v>-442</v>
      </c>
      <c r="N92" s="5"/>
      <c r="O92" s="4">
        <v>284</v>
      </c>
      <c r="P92" s="5"/>
      <c r="Q92" s="4">
        <v>1000</v>
      </c>
      <c r="R92" s="5"/>
      <c r="S92" s="4">
        <f t="shared" si="9"/>
        <v>-716</v>
      </c>
      <c r="T92" s="5"/>
      <c r="U92" s="4">
        <v>6000</v>
      </c>
    </row>
    <row r="93" spans="1:21">
      <c r="A93" s="1"/>
      <c r="B93" s="1"/>
      <c r="C93" s="1"/>
      <c r="D93" s="1"/>
      <c r="E93" s="1"/>
      <c r="F93" s="1"/>
      <c r="G93" s="1" t="s">
        <v>96</v>
      </c>
      <c r="H93" s="1"/>
      <c r="I93" s="4">
        <v>75</v>
      </c>
      <c r="J93" s="5"/>
      <c r="K93" s="4">
        <v>834</v>
      </c>
      <c r="L93" s="5"/>
      <c r="M93" s="4">
        <f t="shared" si="8"/>
        <v>-759</v>
      </c>
      <c r="N93" s="5"/>
      <c r="O93" s="4">
        <v>805.25</v>
      </c>
      <c r="P93" s="5"/>
      <c r="Q93" s="4">
        <v>1668</v>
      </c>
      <c r="R93" s="5"/>
      <c r="S93" s="4">
        <f t="shared" si="9"/>
        <v>-862.75</v>
      </c>
      <c r="T93" s="5"/>
      <c r="U93" s="4">
        <v>10000</v>
      </c>
    </row>
    <row r="94" spans="1:21">
      <c r="A94" s="1"/>
      <c r="B94" s="1"/>
      <c r="C94" s="1"/>
      <c r="D94" s="1"/>
      <c r="E94" s="1"/>
      <c r="F94" s="1"/>
      <c r="G94" s="1" t="s">
        <v>97</v>
      </c>
      <c r="H94" s="1"/>
      <c r="I94" s="4">
        <v>0</v>
      </c>
      <c r="J94" s="5"/>
      <c r="K94" s="4">
        <v>709</v>
      </c>
      <c r="L94" s="5"/>
      <c r="M94" s="4">
        <f t="shared" si="8"/>
        <v>-709</v>
      </c>
      <c r="N94" s="5"/>
      <c r="O94" s="4">
        <v>0</v>
      </c>
      <c r="P94" s="5"/>
      <c r="Q94" s="4">
        <v>1418</v>
      </c>
      <c r="R94" s="5"/>
      <c r="S94" s="4">
        <f t="shared" si="9"/>
        <v>-1418</v>
      </c>
      <c r="T94" s="5"/>
      <c r="U94" s="4">
        <v>8500</v>
      </c>
    </row>
    <row r="95" spans="1:21">
      <c r="A95" s="1"/>
      <c r="B95" s="1"/>
      <c r="C95" s="1"/>
      <c r="D95" s="1"/>
      <c r="E95" s="1"/>
      <c r="F95" s="1"/>
      <c r="G95" s="1" t="s">
        <v>98</v>
      </c>
      <c r="H95" s="1"/>
      <c r="I95" s="4">
        <v>0</v>
      </c>
      <c r="J95" s="5"/>
      <c r="K95" s="4">
        <v>500</v>
      </c>
      <c r="L95" s="5"/>
      <c r="M95" s="4">
        <f t="shared" si="8"/>
        <v>-500</v>
      </c>
      <c r="N95" s="5"/>
      <c r="O95" s="4">
        <v>0</v>
      </c>
      <c r="P95" s="5"/>
      <c r="Q95" s="4">
        <v>1000</v>
      </c>
      <c r="R95" s="5"/>
      <c r="S95" s="4">
        <f t="shared" si="9"/>
        <v>-1000</v>
      </c>
      <c r="T95" s="5"/>
      <c r="U95" s="4">
        <v>6000</v>
      </c>
    </row>
    <row r="96" spans="1:21">
      <c r="A96" s="1"/>
      <c r="B96" s="1"/>
      <c r="C96" s="1"/>
      <c r="D96" s="1"/>
      <c r="E96" s="1"/>
      <c r="F96" s="1"/>
      <c r="G96" s="1" t="s">
        <v>99</v>
      </c>
      <c r="H96" s="1"/>
      <c r="I96" s="4">
        <v>383.98</v>
      </c>
      <c r="J96" s="5"/>
      <c r="K96" s="4">
        <v>584</v>
      </c>
      <c r="L96" s="5"/>
      <c r="M96" s="4">
        <f t="shared" si="8"/>
        <v>-200.02</v>
      </c>
      <c r="N96" s="5"/>
      <c r="O96" s="4">
        <v>617.25</v>
      </c>
      <c r="P96" s="5"/>
      <c r="Q96" s="4">
        <v>1168</v>
      </c>
      <c r="R96" s="5"/>
      <c r="S96" s="4">
        <f t="shared" si="9"/>
        <v>-550.75</v>
      </c>
      <c r="T96" s="5"/>
      <c r="U96" s="4">
        <v>7000</v>
      </c>
    </row>
    <row r="97" spans="1:21">
      <c r="A97" s="1"/>
      <c r="B97" s="1"/>
      <c r="C97" s="1"/>
      <c r="D97" s="1"/>
      <c r="E97" s="1"/>
      <c r="F97" s="1"/>
      <c r="G97" s="1" t="s">
        <v>100</v>
      </c>
      <c r="H97" s="1"/>
      <c r="I97" s="4">
        <v>0</v>
      </c>
      <c r="J97" s="5"/>
      <c r="K97" s="4">
        <v>666</v>
      </c>
      <c r="L97" s="5"/>
      <c r="M97" s="4">
        <f t="shared" si="8"/>
        <v>-666</v>
      </c>
      <c r="N97" s="5"/>
      <c r="O97" s="4">
        <v>110</v>
      </c>
      <c r="P97" s="5"/>
      <c r="Q97" s="4">
        <v>1332</v>
      </c>
      <c r="R97" s="5"/>
      <c r="S97" s="4">
        <f t="shared" si="9"/>
        <v>-1222</v>
      </c>
      <c r="T97" s="5"/>
      <c r="U97" s="4">
        <v>8000</v>
      </c>
    </row>
    <row r="98" spans="1:21">
      <c r="A98" s="1"/>
      <c r="B98" s="1"/>
      <c r="C98" s="1"/>
      <c r="D98" s="1"/>
      <c r="E98" s="1"/>
      <c r="F98" s="1"/>
      <c r="G98" s="1" t="s">
        <v>101</v>
      </c>
      <c r="H98" s="1"/>
      <c r="I98" s="4">
        <v>1577</v>
      </c>
      <c r="J98" s="5"/>
      <c r="K98" s="4">
        <v>5000</v>
      </c>
      <c r="L98" s="5"/>
      <c r="M98" s="4">
        <f t="shared" si="8"/>
        <v>-3423</v>
      </c>
      <c r="N98" s="5"/>
      <c r="O98" s="4">
        <v>7008.4</v>
      </c>
      <c r="P98" s="5"/>
      <c r="Q98" s="4">
        <v>10000</v>
      </c>
      <c r="R98" s="5"/>
      <c r="S98" s="4">
        <f t="shared" si="9"/>
        <v>-2991.6</v>
      </c>
      <c r="T98" s="5"/>
      <c r="U98" s="4">
        <v>60000</v>
      </c>
    </row>
    <row r="99" spans="1:21">
      <c r="A99" s="1"/>
      <c r="B99" s="1"/>
      <c r="C99" s="1"/>
      <c r="D99" s="1"/>
      <c r="E99" s="1"/>
      <c r="F99" s="1"/>
      <c r="G99" s="1" t="s">
        <v>102</v>
      </c>
      <c r="H99" s="1"/>
      <c r="I99" s="4">
        <v>0</v>
      </c>
      <c r="J99" s="5"/>
      <c r="K99" s="4">
        <v>1666</v>
      </c>
      <c r="L99" s="5"/>
      <c r="M99" s="4">
        <f t="shared" si="8"/>
        <v>-1666</v>
      </c>
      <c r="N99" s="5"/>
      <c r="O99" s="4">
        <v>0</v>
      </c>
      <c r="P99" s="5"/>
      <c r="Q99" s="4">
        <v>3332</v>
      </c>
      <c r="R99" s="5"/>
      <c r="S99" s="4">
        <f t="shared" si="9"/>
        <v>-3332</v>
      </c>
      <c r="T99" s="5"/>
      <c r="U99" s="4">
        <v>20000</v>
      </c>
    </row>
    <row r="100" spans="1:21">
      <c r="A100" s="1"/>
      <c r="B100" s="1"/>
      <c r="C100" s="1"/>
      <c r="D100" s="1"/>
      <c r="E100" s="1"/>
      <c r="F100" s="1"/>
      <c r="G100" s="1" t="s">
        <v>103</v>
      </c>
      <c r="H100" s="1"/>
      <c r="I100" s="4">
        <v>6332.5</v>
      </c>
      <c r="J100" s="5"/>
      <c r="K100" s="4">
        <v>6666</v>
      </c>
      <c r="L100" s="5"/>
      <c r="M100" s="4">
        <f t="shared" si="8"/>
        <v>-333.5</v>
      </c>
      <c r="N100" s="5"/>
      <c r="O100" s="4">
        <v>23733.55</v>
      </c>
      <c r="P100" s="5"/>
      <c r="Q100" s="4">
        <v>13332</v>
      </c>
      <c r="R100" s="5"/>
      <c r="S100" s="4">
        <f t="shared" si="9"/>
        <v>10401.549999999999</v>
      </c>
      <c r="T100" s="5"/>
      <c r="U100" s="4">
        <v>80000</v>
      </c>
    </row>
    <row r="101" spans="1:21">
      <c r="A101" s="1"/>
      <c r="B101" s="1"/>
      <c r="C101" s="1"/>
      <c r="D101" s="1"/>
      <c r="E101" s="1"/>
      <c r="F101" s="1"/>
      <c r="G101" s="1" t="s">
        <v>104</v>
      </c>
      <c r="H101" s="1"/>
      <c r="I101" s="4">
        <v>0</v>
      </c>
      <c r="J101" s="5"/>
      <c r="K101" s="4">
        <v>9</v>
      </c>
      <c r="L101" s="5"/>
      <c r="M101" s="4">
        <f t="shared" si="8"/>
        <v>-9</v>
      </c>
      <c r="N101" s="5"/>
      <c r="O101" s="4">
        <v>0</v>
      </c>
      <c r="P101" s="5"/>
      <c r="Q101" s="4">
        <v>18</v>
      </c>
      <c r="R101" s="5"/>
      <c r="S101" s="4">
        <f t="shared" si="9"/>
        <v>-18</v>
      </c>
      <c r="T101" s="5"/>
      <c r="U101" s="4">
        <v>100</v>
      </c>
    </row>
    <row r="102" spans="1:21">
      <c r="A102" s="1"/>
      <c r="B102" s="1"/>
      <c r="C102" s="1"/>
      <c r="D102" s="1"/>
      <c r="E102" s="1"/>
      <c r="F102" s="1"/>
      <c r="G102" s="1" t="s">
        <v>105</v>
      </c>
      <c r="H102" s="1"/>
      <c r="I102" s="4">
        <v>0</v>
      </c>
      <c r="J102" s="5"/>
      <c r="K102" s="4">
        <v>125</v>
      </c>
      <c r="L102" s="5"/>
      <c r="M102" s="4">
        <f t="shared" si="8"/>
        <v>-125</v>
      </c>
      <c r="N102" s="5"/>
      <c r="O102" s="4">
        <v>0</v>
      </c>
      <c r="P102" s="5"/>
      <c r="Q102" s="4">
        <v>250</v>
      </c>
      <c r="R102" s="5"/>
      <c r="S102" s="4">
        <f t="shared" si="9"/>
        <v>-250</v>
      </c>
      <c r="T102" s="5"/>
      <c r="U102" s="4">
        <v>1500</v>
      </c>
    </row>
    <row r="103" spans="1:21">
      <c r="A103" s="1"/>
      <c r="B103" s="1"/>
      <c r="C103" s="1"/>
      <c r="D103" s="1"/>
      <c r="E103" s="1"/>
      <c r="F103" s="1"/>
      <c r="G103" s="1" t="s">
        <v>106</v>
      </c>
      <c r="H103" s="1"/>
      <c r="I103" s="4">
        <v>0</v>
      </c>
      <c r="J103" s="5"/>
      <c r="K103" s="4">
        <v>416</v>
      </c>
      <c r="L103" s="5"/>
      <c r="M103" s="4">
        <f t="shared" si="8"/>
        <v>-416</v>
      </c>
      <c r="N103" s="5"/>
      <c r="O103" s="4">
        <v>0</v>
      </c>
      <c r="P103" s="5"/>
      <c r="Q103" s="4">
        <v>832</v>
      </c>
      <c r="R103" s="5"/>
      <c r="S103" s="4">
        <f t="shared" si="9"/>
        <v>-832</v>
      </c>
      <c r="T103" s="5"/>
      <c r="U103" s="4">
        <v>5000</v>
      </c>
    </row>
    <row r="104" spans="1:21">
      <c r="A104" s="1"/>
      <c r="B104" s="1"/>
      <c r="C104" s="1"/>
      <c r="D104" s="1"/>
      <c r="E104" s="1"/>
      <c r="F104" s="1"/>
      <c r="G104" s="1" t="s">
        <v>107</v>
      </c>
      <c r="H104" s="1"/>
      <c r="I104" s="4">
        <v>0</v>
      </c>
      <c r="J104" s="5"/>
      <c r="K104" s="4">
        <v>416</v>
      </c>
      <c r="L104" s="5"/>
      <c r="M104" s="4">
        <f t="shared" si="8"/>
        <v>-416</v>
      </c>
      <c r="N104" s="5"/>
      <c r="O104" s="4">
        <v>300</v>
      </c>
      <c r="P104" s="5"/>
      <c r="Q104" s="4">
        <v>832</v>
      </c>
      <c r="R104" s="5"/>
      <c r="S104" s="4">
        <f t="shared" si="9"/>
        <v>-532</v>
      </c>
      <c r="T104" s="5"/>
      <c r="U104" s="4">
        <v>5000</v>
      </c>
    </row>
    <row r="105" spans="1:21">
      <c r="A105" s="1"/>
      <c r="B105" s="1"/>
      <c r="C105" s="1"/>
      <c r="D105" s="1"/>
      <c r="E105" s="1"/>
      <c r="F105" s="1"/>
      <c r="G105" s="1" t="s">
        <v>108</v>
      </c>
      <c r="H105" s="1"/>
      <c r="I105" s="4">
        <v>1555.31</v>
      </c>
      <c r="J105" s="5"/>
      <c r="K105" s="4">
        <v>3084</v>
      </c>
      <c r="L105" s="5"/>
      <c r="M105" s="4">
        <f t="shared" si="8"/>
        <v>-1528.69</v>
      </c>
      <c r="N105" s="5"/>
      <c r="O105" s="4">
        <v>2635.17</v>
      </c>
      <c r="P105" s="5"/>
      <c r="Q105" s="4">
        <v>6168</v>
      </c>
      <c r="R105" s="5"/>
      <c r="S105" s="4">
        <f t="shared" si="9"/>
        <v>-3532.83</v>
      </c>
      <c r="T105" s="5"/>
      <c r="U105" s="4">
        <v>37000</v>
      </c>
    </row>
    <row r="106" spans="1:21">
      <c r="A106" s="1"/>
      <c r="B106" s="1"/>
      <c r="C106" s="1"/>
      <c r="D106" s="1"/>
      <c r="E106" s="1"/>
      <c r="F106" s="1"/>
      <c r="G106" s="1" t="s">
        <v>109</v>
      </c>
      <c r="H106" s="1"/>
      <c r="I106" s="4"/>
      <c r="J106" s="5"/>
      <c r="K106" s="4"/>
      <c r="L106" s="5"/>
      <c r="M106" s="4"/>
      <c r="N106" s="5"/>
      <c r="O106" s="4"/>
      <c r="P106" s="5"/>
      <c r="Q106" s="4"/>
      <c r="R106" s="5"/>
      <c r="S106" s="4"/>
      <c r="T106" s="5"/>
      <c r="U106" s="4"/>
    </row>
    <row r="107" spans="1:21">
      <c r="A107" s="1"/>
      <c r="B107" s="1"/>
      <c r="C107" s="1"/>
      <c r="D107" s="1"/>
      <c r="E107" s="1"/>
      <c r="F107" s="1"/>
      <c r="G107" s="1"/>
      <c r="H107" s="1" t="s">
        <v>110</v>
      </c>
      <c r="I107" s="4">
        <v>7333.66</v>
      </c>
      <c r="J107" s="5"/>
      <c r="K107" s="4">
        <v>7500</v>
      </c>
      <c r="L107" s="5"/>
      <c r="M107" s="4">
        <f t="shared" ref="M107:M114" si="10">ROUND((I107-K107),5)</f>
        <v>-166.34</v>
      </c>
      <c r="N107" s="5"/>
      <c r="O107" s="4">
        <v>14528.05</v>
      </c>
      <c r="P107" s="5"/>
      <c r="Q107" s="4">
        <v>15000</v>
      </c>
      <c r="R107" s="5"/>
      <c r="S107" s="4">
        <f t="shared" ref="S107:S114" si="11">ROUND((O107-Q107),5)</f>
        <v>-471.95</v>
      </c>
      <c r="T107" s="5"/>
      <c r="U107" s="4">
        <v>90000</v>
      </c>
    </row>
    <row r="108" spans="1:21">
      <c r="A108" s="1"/>
      <c r="B108" s="1"/>
      <c r="C108" s="1"/>
      <c r="D108" s="1"/>
      <c r="E108" s="1"/>
      <c r="F108" s="1"/>
      <c r="G108" s="1"/>
      <c r="H108" s="1" t="s">
        <v>111</v>
      </c>
      <c r="I108" s="4">
        <v>45</v>
      </c>
      <c r="J108" s="5"/>
      <c r="K108" s="4">
        <v>334</v>
      </c>
      <c r="L108" s="5"/>
      <c r="M108" s="4">
        <f t="shared" si="10"/>
        <v>-289</v>
      </c>
      <c r="N108" s="5"/>
      <c r="O108" s="4">
        <v>304</v>
      </c>
      <c r="P108" s="5"/>
      <c r="Q108" s="4">
        <v>668</v>
      </c>
      <c r="R108" s="5"/>
      <c r="S108" s="4">
        <f t="shared" si="11"/>
        <v>-364</v>
      </c>
      <c r="T108" s="5"/>
      <c r="U108" s="4">
        <v>4000</v>
      </c>
    </row>
    <row r="109" spans="1:21">
      <c r="A109" s="1"/>
      <c r="B109" s="1"/>
      <c r="C109" s="1"/>
      <c r="D109" s="1"/>
      <c r="E109" s="1"/>
      <c r="F109" s="1"/>
      <c r="G109" s="1"/>
      <c r="H109" s="1" t="s">
        <v>112</v>
      </c>
      <c r="I109" s="4">
        <v>0</v>
      </c>
      <c r="J109" s="5"/>
      <c r="K109" s="4">
        <v>500</v>
      </c>
      <c r="L109" s="5"/>
      <c r="M109" s="4">
        <f t="shared" si="10"/>
        <v>-500</v>
      </c>
      <c r="N109" s="5"/>
      <c r="O109" s="4">
        <v>201.38</v>
      </c>
      <c r="P109" s="5"/>
      <c r="Q109" s="4">
        <v>1000</v>
      </c>
      <c r="R109" s="5"/>
      <c r="S109" s="4">
        <f t="shared" si="11"/>
        <v>-798.62</v>
      </c>
      <c r="T109" s="5"/>
      <c r="U109" s="4">
        <v>6000</v>
      </c>
    </row>
    <row r="110" spans="1:21">
      <c r="A110" s="1"/>
      <c r="B110" s="1"/>
      <c r="C110" s="1"/>
      <c r="D110" s="1"/>
      <c r="E110" s="1"/>
      <c r="F110" s="1"/>
      <c r="G110" s="1"/>
      <c r="H110" s="1" t="s">
        <v>113</v>
      </c>
      <c r="I110" s="4">
        <v>752.02</v>
      </c>
      <c r="J110" s="5"/>
      <c r="K110" s="4">
        <v>875</v>
      </c>
      <c r="L110" s="5"/>
      <c r="M110" s="4">
        <f t="shared" si="10"/>
        <v>-122.98</v>
      </c>
      <c r="N110" s="5"/>
      <c r="O110" s="4">
        <v>1683.87</v>
      </c>
      <c r="P110" s="5"/>
      <c r="Q110" s="4">
        <v>1750</v>
      </c>
      <c r="R110" s="5"/>
      <c r="S110" s="4">
        <f t="shared" si="11"/>
        <v>-66.13</v>
      </c>
      <c r="T110" s="5"/>
      <c r="U110" s="4">
        <v>10500</v>
      </c>
    </row>
    <row r="111" spans="1:21">
      <c r="A111" s="1"/>
      <c r="B111" s="1"/>
      <c r="C111" s="1"/>
      <c r="D111" s="1"/>
      <c r="E111" s="1"/>
      <c r="F111" s="1"/>
      <c r="G111" s="1"/>
      <c r="H111" s="1" t="s">
        <v>114</v>
      </c>
      <c r="I111" s="4">
        <v>958.09</v>
      </c>
      <c r="J111" s="5"/>
      <c r="K111" s="4">
        <v>1000</v>
      </c>
      <c r="L111" s="5"/>
      <c r="M111" s="4">
        <f t="shared" si="10"/>
        <v>-41.91</v>
      </c>
      <c r="N111" s="5"/>
      <c r="O111" s="4">
        <v>977.84</v>
      </c>
      <c r="P111" s="5"/>
      <c r="Q111" s="4">
        <v>2000</v>
      </c>
      <c r="R111" s="5"/>
      <c r="S111" s="4">
        <f t="shared" si="11"/>
        <v>-1022.16</v>
      </c>
      <c r="T111" s="5"/>
      <c r="U111" s="4">
        <v>12000</v>
      </c>
    </row>
    <row r="112" spans="1:21">
      <c r="A112" s="1"/>
      <c r="B112" s="1"/>
      <c r="C112" s="1"/>
      <c r="D112" s="1"/>
      <c r="E112" s="1"/>
      <c r="F112" s="1"/>
      <c r="G112" s="1"/>
      <c r="H112" s="1" t="s">
        <v>115</v>
      </c>
      <c r="I112" s="4">
        <v>0</v>
      </c>
      <c r="J112" s="5"/>
      <c r="K112" s="4">
        <v>84</v>
      </c>
      <c r="L112" s="5"/>
      <c r="M112" s="4">
        <f t="shared" si="10"/>
        <v>-84</v>
      </c>
      <c r="N112" s="5"/>
      <c r="O112" s="4">
        <v>106.92</v>
      </c>
      <c r="P112" s="5"/>
      <c r="Q112" s="4">
        <v>168</v>
      </c>
      <c r="R112" s="5"/>
      <c r="S112" s="4">
        <f t="shared" si="11"/>
        <v>-61.08</v>
      </c>
      <c r="T112" s="5"/>
      <c r="U112" s="4">
        <v>1000</v>
      </c>
    </row>
    <row r="113" spans="1:21" ht="15.75" thickBot="1">
      <c r="A113" s="1"/>
      <c r="B113" s="1"/>
      <c r="C113" s="1"/>
      <c r="D113" s="1"/>
      <c r="E113" s="1"/>
      <c r="F113" s="1"/>
      <c r="G113" s="1"/>
      <c r="H113" s="1" t="s">
        <v>116</v>
      </c>
      <c r="I113" s="6">
        <v>478.39</v>
      </c>
      <c r="J113" s="5"/>
      <c r="K113" s="6">
        <v>1250</v>
      </c>
      <c r="L113" s="5"/>
      <c r="M113" s="6">
        <f t="shared" si="10"/>
        <v>-771.61</v>
      </c>
      <c r="N113" s="5"/>
      <c r="O113" s="6">
        <v>1931.85</v>
      </c>
      <c r="P113" s="5"/>
      <c r="Q113" s="6">
        <v>2500</v>
      </c>
      <c r="R113" s="5"/>
      <c r="S113" s="6">
        <f t="shared" si="11"/>
        <v>-568.15</v>
      </c>
      <c r="T113" s="5"/>
      <c r="U113" s="6">
        <v>15000</v>
      </c>
    </row>
    <row r="114" spans="1:21">
      <c r="A114" s="1"/>
      <c r="B114" s="1"/>
      <c r="C114" s="1"/>
      <c r="D114" s="1"/>
      <c r="E114" s="1"/>
      <c r="F114" s="1"/>
      <c r="G114" s="1" t="s">
        <v>117</v>
      </c>
      <c r="H114" s="1"/>
      <c r="I114" s="4">
        <f>ROUND(SUM(I106:I113),5)</f>
        <v>9567.16</v>
      </c>
      <c r="J114" s="5"/>
      <c r="K114" s="4">
        <f>ROUND(SUM(K106:K113),5)</f>
        <v>11543</v>
      </c>
      <c r="L114" s="5"/>
      <c r="M114" s="4">
        <f t="shared" si="10"/>
        <v>-1975.84</v>
      </c>
      <c r="N114" s="5"/>
      <c r="O114" s="4">
        <f>ROUND(SUM(O106:O113),5)</f>
        <v>19733.91</v>
      </c>
      <c r="P114" s="5"/>
      <c r="Q114" s="4">
        <f>ROUND(SUM(Q106:Q113),5)</f>
        <v>23086</v>
      </c>
      <c r="R114" s="5"/>
      <c r="S114" s="4">
        <f t="shared" si="11"/>
        <v>-3352.09</v>
      </c>
      <c r="T114" s="5"/>
      <c r="U114" s="4">
        <f>ROUND(SUM(U106:U113),5)</f>
        <v>138500</v>
      </c>
    </row>
    <row r="115" spans="1:21">
      <c r="A115" s="1"/>
      <c r="B115" s="1"/>
      <c r="C115" s="1"/>
      <c r="D115" s="1"/>
      <c r="E115" s="1"/>
      <c r="F115" s="1"/>
      <c r="G115" s="1" t="s">
        <v>118</v>
      </c>
      <c r="H115" s="1"/>
      <c r="I115" s="4"/>
      <c r="J115" s="5"/>
      <c r="K115" s="4"/>
      <c r="L115" s="5"/>
      <c r="M115" s="4"/>
      <c r="N115" s="5"/>
      <c r="O115" s="4"/>
      <c r="P115" s="5"/>
      <c r="Q115" s="4"/>
      <c r="R115" s="5"/>
      <c r="S115" s="4"/>
      <c r="T115" s="5"/>
      <c r="U115" s="4"/>
    </row>
    <row r="116" spans="1:21">
      <c r="A116" s="1"/>
      <c r="B116" s="1"/>
      <c r="C116" s="1"/>
      <c r="D116" s="1"/>
      <c r="E116" s="1"/>
      <c r="F116" s="1"/>
      <c r="G116" s="1"/>
      <c r="H116" s="1" t="s">
        <v>119</v>
      </c>
      <c r="I116" s="4">
        <v>62</v>
      </c>
      <c r="J116" s="5"/>
      <c r="K116" s="4">
        <v>500</v>
      </c>
      <c r="L116" s="5"/>
      <c r="M116" s="4">
        <f>ROUND((I116-K116),5)</f>
        <v>-438</v>
      </c>
      <c r="N116" s="5"/>
      <c r="O116" s="4">
        <v>519.5</v>
      </c>
      <c r="P116" s="5"/>
      <c r="Q116" s="4">
        <v>1000</v>
      </c>
      <c r="R116" s="5"/>
      <c r="S116" s="4">
        <f>ROUND((O116-Q116),5)</f>
        <v>-480.5</v>
      </c>
      <c r="T116" s="5"/>
      <c r="U116" s="4">
        <v>6000</v>
      </c>
    </row>
    <row r="117" spans="1:21">
      <c r="A117" s="1"/>
      <c r="B117" s="1"/>
      <c r="C117" s="1"/>
      <c r="D117" s="1"/>
      <c r="E117" s="1"/>
      <c r="F117" s="1"/>
      <c r="G117" s="1"/>
      <c r="H117" s="1" t="s">
        <v>120</v>
      </c>
      <c r="I117" s="4">
        <v>730.38</v>
      </c>
      <c r="J117" s="5"/>
      <c r="K117" s="4">
        <v>1250</v>
      </c>
      <c r="L117" s="5"/>
      <c r="M117" s="4">
        <f>ROUND((I117-K117),5)</f>
        <v>-519.62</v>
      </c>
      <c r="N117" s="5"/>
      <c r="O117" s="4">
        <v>1034.32</v>
      </c>
      <c r="P117" s="5"/>
      <c r="Q117" s="4">
        <v>2500</v>
      </c>
      <c r="R117" s="5"/>
      <c r="S117" s="4">
        <f>ROUND((O117-Q117),5)</f>
        <v>-1465.68</v>
      </c>
      <c r="T117" s="5"/>
      <c r="U117" s="4">
        <v>15000</v>
      </c>
    </row>
    <row r="118" spans="1:21">
      <c r="A118" s="1"/>
      <c r="B118" s="1"/>
      <c r="C118" s="1"/>
      <c r="D118" s="1"/>
      <c r="E118" s="1"/>
      <c r="F118" s="1"/>
      <c r="G118" s="1"/>
      <c r="H118" s="1" t="s">
        <v>121</v>
      </c>
      <c r="I118" s="4">
        <v>599</v>
      </c>
      <c r="J118" s="5"/>
      <c r="K118" s="4">
        <v>291</v>
      </c>
      <c r="L118" s="5"/>
      <c r="M118" s="4">
        <f>ROUND((I118-K118),5)</f>
        <v>308</v>
      </c>
      <c r="N118" s="5"/>
      <c r="O118" s="4">
        <v>599</v>
      </c>
      <c r="P118" s="5"/>
      <c r="Q118" s="4">
        <v>582</v>
      </c>
      <c r="R118" s="5"/>
      <c r="S118" s="4">
        <f>ROUND((O118-Q118),5)</f>
        <v>17</v>
      </c>
      <c r="T118" s="5"/>
      <c r="U118" s="4">
        <v>3500</v>
      </c>
    </row>
    <row r="119" spans="1:21" ht="15.75" thickBot="1">
      <c r="A119" s="1"/>
      <c r="B119" s="1"/>
      <c r="C119" s="1"/>
      <c r="D119" s="1"/>
      <c r="E119" s="1"/>
      <c r="F119" s="1"/>
      <c r="G119" s="1"/>
      <c r="H119" s="1" t="s">
        <v>122</v>
      </c>
      <c r="I119" s="6">
        <v>543.11</v>
      </c>
      <c r="J119" s="5"/>
      <c r="K119" s="6">
        <v>0</v>
      </c>
      <c r="L119" s="5"/>
      <c r="M119" s="6">
        <f>ROUND((I119-K119),5)</f>
        <v>543.11</v>
      </c>
      <c r="N119" s="5"/>
      <c r="O119" s="6">
        <v>1115.1199999999999</v>
      </c>
      <c r="P119" s="5"/>
      <c r="Q119" s="6">
        <v>0</v>
      </c>
      <c r="R119" s="5"/>
      <c r="S119" s="6">
        <f>ROUND((O119-Q119),5)</f>
        <v>1115.1199999999999</v>
      </c>
      <c r="T119" s="5"/>
      <c r="U119" s="6">
        <v>0</v>
      </c>
    </row>
    <row r="120" spans="1:21">
      <c r="A120" s="1"/>
      <c r="B120" s="1"/>
      <c r="C120" s="1"/>
      <c r="D120" s="1"/>
      <c r="E120" s="1"/>
      <c r="F120" s="1"/>
      <c r="G120" s="1" t="s">
        <v>123</v>
      </c>
      <c r="H120" s="1"/>
      <c r="I120" s="4">
        <f>ROUND(SUM(I115:I119),5)</f>
        <v>1934.49</v>
      </c>
      <c r="J120" s="5"/>
      <c r="K120" s="4">
        <f>ROUND(SUM(K115:K119),5)</f>
        <v>2041</v>
      </c>
      <c r="L120" s="5"/>
      <c r="M120" s="4">
        <f>ROUND((I120-K120),5)</f>
        <v>-106.51</v>
      </c>
      <c r="N120" s="5"/>
      <c r="O120" s="4">
        <f>ROUND(SUM(O115:O119),5)</f>
        <v>3267.94</v>
      </c>
      <c r="P120" s="5"/>
      <c r="Q120" s="4">
        <f>ROUND(SUM(Q115:Q119),5)</f>
        <v>4082</v>
      </c>
      <c r="R120" s="5"/>
      <c r="S120" s="4">
        <f>ROUND((O120-Q120),5)</f>
        <v>-814.06</v>
      </c>
      <c r="T120" s="5"/>
      <c r="U120" s="4">
        <f>ROUND(SUM(U115:U119),5)</f>
        <v>24500</v>
      </c>
    </row>
    <row r="121" spans="1:21">
      <c r="A121" s="1"/>
      <c r="B121" s="1"/>
      <c r="C121" s="1"/>
      <c r="D121" s="1"/>
      <c r="E121" s="1"/>
      <c r="F121" s="1"/>
      <c r="G121" s="1" t="s">
        <v>124</v>
      </c>
      <c r="H121" s="1"/>
      <c r="I121" s="4"/>
      <c r="J121" s="5"/>
      <c r="K121" s="4"/>
      <c r="L121" s="5"/>
      <c r="M121" s="4"/>
      <c r="N121" s="5"/>
      <c r="O121" s="4"/>
      <c r="P121" s="5"/>
      <c r="Q121" s="4"/>
      <c r="R121" s="5"/>
      <c r="S121" s="4"/>
      <c r="T121" s="5"/>
      <c r="U121" s="4"/>
    </row>
    <row r="122" spans="1:21">
      <c r="A122" s="1"/>
      <c r="B122" s="1"/>
      <c r="C122" s="1"/>
      <c r="D122" s="1"/>
      <c r="E122" s="1"/>
      <c r="F122" s="1"/>
      <c r="G122" s="1"/>
      <c r="H122" s="1" t="s">
        <v>125</v>
      </c>
      <c r="I122" s="4">
        <v>31099.85</v>
      </c>
      <c r="J122" s="5"/>
      <c r="K122" s="4">
        <v>21009</v>
      </c>
      <c r="L122" s="5"/>
      <c r="M122" s="4">
        <f>ROUND((I122-K122),5)</f>
        <v>10090.85</v>
      </c>
      <c r="N122" s="5"/>
      <c r="O122" s="4">
        <v>51145.75</v>
      </c>
      <c r="P122" s="5"/>
      <c r="Q122" s="4">
        <v>42017</v>
      </c>
      <c r="R122" s="5"/>
      <c r="S122" s="4">
        <f>ROUND((O122-Q122),5)</f>
        <v>9128.75</v>
      </c>
      <c r="T122" s="5"/>
      <c r="U122" s="4">
        <v>252107</v>
      </c>
    </row>
    <row r="123" spans="1:21">
      <c r="A123" s="1"/>
      <c r="B123" s="1"/>
      <c r="C123" s="1"/>
      <c r="D123" s="1"/>
      <c r="E123" s="1"/>
      <c r="F123" s="1"/>
      <c r="G123" s="1"/>
      <c r="H123" s="1" t="s">
        <v>126</v>
      </c>
      <c r="I123" s="4">
        <v>3192.94</v>
      </c>
      <c r="J123" s="5"/>
      <c r="K123" s="4">
        <v>5416</v>
      </c>
      <c r="L123" s="5"/>
      <c r="M123" s="4">
        <f>ROUND((I123-K123),5)</f>
        <v>-2223.06</v>
      </c>
      <c r="N123" s="5"/>
      <c r="O123" s="4">
        <v>6506.68</v>
      </c>
      <c r="P123" s="5"/>
      <c r="Q123" s="4">
        <v>10832</v>
      </c>
      <c r="R123" s="5"/>
      <c r="S123" s="4">
        <f>ROUND((O123-Q123),5)</f>
        <v>-4325.32</v>
      </c>
      <c r="T123" s="5"/>
      <c r="U123" s="4">
        <v>65000</v>
      </c>
    </row>
    <row r="124" spans="1:21">
      <c r="A124" s="1"/>
      <c r="B124" s="1"/>
      <c r="C124" s="1"/>
      <c r="D124" s="1"/>
      <c r="E124" s="1"/>
      <c r="F124" s="1"/>
      <c r="G124" s="1"/>
      <c r="H124" s="1" t="s">
        <v>127</v>
      </c>
      <c r="I124" s="4">
        <v>2634.18</v>
      </c>
      <c r="J124" s="5"/>
      <c r="K124" s="4">
        <v>1585</v>
      </c>
      <c r="L124" s="5"/>
      <c r="M124" s="4">
        <f>ROUND((I124-K124),5)</f>
        <v>1049.18</v>
      </c>
      <c r="N124" s="5"/>
      <c r="O124" s="4">
        <v>4488.45</v>
      </c>
      <c r="P124" s="5"/>
      <c r="Q124" s="4">
        <v>3170</v>
      </c>
      <c r="R124" s="5"/>
      <c r="S124" s="4">
        <f>ROUND((O124-Q124),5)</f>
        <v>1318.45</v>
      </c>
      <c r="T124" s="5"/>
      <c r="U124" s="4">
        <v>19029</v>
      </c>
    </row>
    <row r="125" spans="1:21" ht="15.75" thickBot="1">
      <c r="A125" s="1"/>
      <c r="B125" s="1"/>
      <c r="C125" s="1"/>
      <c r="D125" s="1"/>
      <c r="E125" s="1"/>
      <c r="F125" s="1"/>
      <c r="G125" s="1"/>
      <c r="H125" s="1" t="s">
        <v>128</v>
      </c>
      <c r="I125" s="6">
        <v>296.76</v>
      </c>
      <c r="J125" s="5"/>
      <c r="K125" s="6">
        <v>710</v>
      </c>
      <c r="L125" s="5"/>
      <c r="M125" s="6">
        <f>ROUND((I125-K125),5)</f>
        <v>-413.24</v>
      </c>
      <c r="N125" s="5"/>
      <c r="O125" s="6">
        <v>492.22</v>
      </c>
      <c r="P125" s="5"/>
      <c r="Q125" s="6">
        <v>1420</v>
      </c>
      <c r="R125" s="5"/>
      <c r="S125" s="6">
        <f>ROUND((O125-Q125),5)</f>
        <v>-927.78</v>
      </c>
      <c r="T125" s="5"/>
      <c r="U125" s="6">
        <v>8513</v>
      </c>
    </row>
    <row r="126" spans="1:21">
      <c r="A126" s="1"/>
      <c r="B126" s="1"/>
      <c r="C126" s="1"/>
      <c r="D126" s="1"/>
      <c r="E126" s="1"/>
      <c r="F126" s="1"/>
      <c r="G126" s="1" t="s">
        <v>129</v>
      </c>
      <c r="H126" s="1"/>
      <c r="I126" s="4">
        <f>ROUND(SUM(I121:I125),5)</f>
        <v>37223.730000000003</v>
      </c>
      <c r="J126" s="5"/>
      <c r="K126" s="4">
        <f>ROUND(SUM(K121:K125),5)</f>
        <v>28720</v>
      </c>
      <c r="L126" s="5"/>
      <c r="M126" s="4">
        <f>ROUND((I126-K126),5)</f>
        <v>8503.73</v>
      </c>
      <c r="N126" s="5"/>
      <c r="O126" s="4">
        <f>ROUND(SUM(O121:O125),5)</f>
        <v>62633.1</v>
      </c>
      <c r="P126" s="5"/>
      <c r="Q126" s="4">
        <f>ROUND(SUM(Q121:Q125),5)</f>
        <v>57439</v>
      </c>
      <c r="R126" s="5"/>
      <c r="S126" s="4">
        <f>ROUND((O126-Q126),5)</f>
        <v>5194.1000000000004</v>
      </c>
      <c r="T126" s="5"/>
      <c r="U126" s="4">
        <f>ROUND(SUM(U121:U125),5)</f>
        <v>344649</v>
      </c>
    </row>
    <row r="127" spans="1:21">
      <c r="A127" s="1"/>
      <c r="B127" s="1"/>
      <c r="C127" s="1"/>
      <c r="D127" s="1"/>
      <c r="E127" s="1"/>
      <c r="F127" s="1"/>
      <c r="G127" s="1" t="s">
        <v>130</v>
      </c>
      <c r="H127" s="1"/>
      <c r="I127" s="4"/>
      <c r="J127" s="5"/>
      <c r="K127" s="4"/>
      <c r="L127" s="5"/>
      <c r="M127" s="4"/>
      <c r="N127" s="5"/>
      <c r="O127" s="4"/>
      <c r="P127" s="5"/>
      <c r="Q127" s="4"/>
      <c r="R127" s="5"/>
      <c r="S127" s="4"/>
      <c r="T127" s="5"/>
      <c r="U127" s="4"/>
    </row>
    <row r="128" spans="1:21" ht="15.75" thickBot="1">
      <c r="A128" s="1"/>
      <c r="B128" s="1"/>
      <c r="C128" s="1"/>
      <c r="D128" s="1"/>
      <c r="E128" s="1"/>
      <c r="F128" s="1"/>
      <c r="G128" s="1"/>
      <c r="H128" s="1" t="s">
        <v>131</v>
      </c>
      <c r="I128" s="7">
        <v>150.53</v>
      </c>
      <c r="J128" s="5"/>
      <c r="K128" s="7">
        <v>34</v>
      </c>
      <c r="L128" s="5"/>
      <c r="M128" s="7">
        <f>ROUND((I128-K128),5)</f>
        <v>116.53</v>
      </c>
      <c r="N128" s="5"/>
      <c r="O128" s="7">
        <v>351.09</v>
      </c>
      <c r="P128" s="5"/>
      <c r="Q128" s="7">
        <v>68</v>
      </c>
      <c r="R128" s="5"/>
      <c r="S128" s="7">
        <f>ROUND((O128-Q128),5)</f>
        <v>283.08999999999997</v>
      </c>
      <c r="T128" s="5"/>
      <c r="U128" s="7">
        <v>400</v>
      </c>
    </row>
    <row r="129" spans="1:21" ht="15.75" thickBot="1">
      <c r="A129" s="1"/>
      <c r="B129" s="1"/>
      <c r="C129" s="1"/>
      <c r="D129" s="1"/>
      <c r="E129" s="1"/>
      <c r="F129" s="1"/>
      <c r="G129" s="1" t="s">
        <v>132</v>
      </c>
      <c r="H129" s="1"/>
      <c r="I129" s="8">
        <f>ROUND(SUM(I127:I128),5)</f>
        <v>150.53</v>
      </c>
      <c r="J129" s="5"/>
      <c r="K129" s="8">
        <f>ROUND(SUM(K127:K128),5)</f>
        <v>34</v>
      </c>
      <c r="L129" s="5"/>
      <c r="M129" s="8">
        <f>ROUND((I129-K129),5)</f>
        <v>116.53</v>
      </c>
      <c r="N129" s="5"/>
      <c r="O129" s="8">
        <f>ROUND(SUM(O127:O128),5)</f>
        <v>351.09</v>
      </c>
      <c r="P129" s="5"/>
      <c r="Q129" s="8">
        <f>ROUND(SUM(Q127:Q128),5)</f>
        <v>68</v>
      </c>
      <c r="R129" s="5"/>
      <c r="S129" s="8">
        <f>ROUND((O129-Q129),5)</f>
        <v>283.08999999999997</v>
      </c>
      <c r="T129" s="5"/>
      <c r="U129" s="8">
        <f>ROUND(SUM(U127:U128),5)</f>
        <v>400</v>
      </c>
    </row>
    <row r="130" spans="1:21">
      <c r="A130" s="1"/>
      <c r="B130" s="1"/>
      <c r="C130" s="1"/>
      <c r="D130" s="1"/>
      <c r="E130" s="1"/>
      <c r="F130" s="1" t="s">
        <v>133</v>
      </c>
      <c r="G130" s="1"/>
      <c r="H130" s="1"/>
      <c r="I130" s="4">
        <f>ROUND(SUM(I88:I105)+I114+I120+I126+I129,5)</f>
        <v>90220.800000000003</v>
      </c>
      <c r="J130" s="5"/>
      <c r="K130" s="4">
        <f>ROUND(SUM(K88:K105)+K114+K120+K126+K129,5)</f>
        <v>72097</v>
      </c>
      <c r="L130" s="5"/>
      <c r="M130" s="4">
        <f>ROUND((I130-K130),5)</f>
        <v>18123.8</v>
      </c>
      <c r="N130" s="5"/>
      <c r="O130" s="4">
        <f>ROUND(SUM(O88:O105)+O114+O120+O126+O129,5)</f>
        <v>156540.91</v>
      </c>
      <c r="P130" s="5"/>
      <c r="Q130" s="4">
        <f>ROUND(SUM(Q88:Q105)+Q114+Q120+Q126+Q129,5)</f>
        <v>144193</v>
      </c>
      <c r="R130" s="5"/>
      <c r="S130" s="4">
        <f>ROUND((O130-Q130),5)</f>
        <v>12347.91</v>
      </c>
      <c r="T130" s="5"/>
      <c r="U130" s="4">
        <f>ROUND(SUM(U88:U105)+U114+U120+U126+U129,5)</f>
        <v>865149</v>
      </c>
    </row>
    <row r="131" spans="1:21">
      <c r="A131" s="1"/>
      <c r="B131" s="1"/>
      <c r="C131" s="1"/>
      <c r="D131" s="1"/>
      <c r="E131" s="1"/>
      <c r="F131" s="1" t="s">
        <v>134</v>
      </c>
      <c r="G131" s="1"/>
      <c r="H131" s="1"/>
      <c r="I131" s="4"/>
      <c r="J131" s="5"/>
      <c r="K131" s="4"/>
      <c r="L131" s="5"/>
      <c r="M131" s="4"/>
      <c r="N131" s="5"/>
      <c r="O131" s="4"/>
      <c r="P131" s="5"/>
      <c r="Q131" s="4"/>
      <c r="R131" s="5"/>
      <c r="S131" s="4"/>
      <c r="T131" s="5"/>
      <c r="U131" s="4"/>
    </row>
    <row r="132" spans="1:21" ht="15.75" thickBot="1">
      <c r="A132" s="1"/>
      <c r="B132" s="1"/>
      <c r="C132" s="1"/>
      <c r="D132" s="1"/>
      <c r="E132" s="1"/>
      <c r="F132" s="1"/>
      <c r="G132" s="1" t="s">
        <v>135</v>
      </c>
      <c r="H132" s="1"/>
      <c r="I132" s="7">
        <v>0</v>
      </c>
      <c r="J132" s="5"/>
      <c r="K132" s="7">
        <v>125</v>
      </c>
      <c r="L132" s="5"/>
      <c r="M132" s="7">
        <f>ROUND((I132-K132),5)</f>
        <v>-125</v>
      </c>
      <c r="N132" s="5"/>
      <c r="O132" s="7">
        <v>0</v>
      </c>
      <c r="P132" s="5"/>
      <c r="Q132" s="7">
        <v>250</v>
      </c>
      <c r="R132" s="5"/>
      <c r="S132" s="7">
        <f>ROUND((O132-Q132),5)</f>
        <v>-250</v>
      </c>
      <c r="T132" s="5"/>
      <c r="U132" s="7">
        <v>1500</v>
      </c>
    </row>
    <row r="133" spans="1:21" ht="15.75" thickBot="1">
      <c r="A133" s="1"/>
      <c r="B133" s="1"/>
      <c r="C133" s="1"/>
      <c r="D133" s="1"/>
      <c r="E133" s="1"/>
      <c r="F133" s="1" t="s">
        <v>136</v>
      </c>
      <c r="G133" s="1"/>
      <c r="H133" s="1"/>
      <c r="I133" s="8">
        <f>ROUND(SUM(I131:I132),5)</f>
        <v>0</v>
      </c>
      <c r="J133" s="5"/>
      <c r="K133" s="8">
        <f>ROUND(SUM(K131:K132),5)</f>
        <v>125</v>
      </c>
      <c r="L133" s="5"/>
      <c r="M133" s="8">
        <f>ROUND((I133-K133),5)</f>
        <v>-125</v>
      </c>
      <c r="N133" s="5"/>
      <c r="O133" s="8">
        <f>ROUND(SUM(O131:O132),5)</f>
        <v>0</v>
      </c>
      <c r="P133" s="5"/>
      <c r="Q133" s="8">
        <f>ROUND(SUM(Q131:Q132),5)</f>
        <v>250</v>
      </c>
      <c r="R133" s="5"/>
      <c r="S133" s="8">
        <f>ROUND((O133-Q133),5)</f>
        <v>-250</v>
      </c>
      <c r="T133" s="5"/>
      <c r="U133" s="8">
        <f>ROUND(SUM(U131:U132),5)</f>
        <v>1500</v>
      </c>
    </row>
    <row r="134" spans="1:21">
      <c r="A134" s="1"/>
      <c r="B134" s="1"/>
      <c r="C134" s="1"/>
      <c r="D134" s="1"/>
      <c r="E134" s="1" t="s">
        <v>137</v>
      </c>
      <c r="F134" s="1"/>
      <c r="G134" s="1"/>
      <c r="H134" s="1"/>
      <c r="I134" s="4">
        <f>ROUND(I87+I130+I133,5)</f>
        <v>90220.800000000003</v>
      </c>
      <c r="J134" s="5"/>
      <c r="K134" s="4">
        <f>ROUND(K87+K130+K133,5)</f>
        <v>72222</v>
      </c>
      <c r="L134" s="5"/>
      <c r="M134" s="4">
        <f>ROUND((I134-K134),5)</f>
        <v>17998.8</v>
      </c>
      <c r="N134" s="5"/>
      <c r="O134" s="4">
        <f>ROUND(O87+O130+O133,5)</f>
        <v>156540.91</v>
      </c>
      <c r="P134" s="5"/>
      <c r="Q134" s="4">
        <f>ROUND(Q87+Q130+Q133,5)</f>
        <v>144443</v>
      </c>
      <c r="R134" s="5"/>
      <c r="S134" s="4">
        <f>ROUND((O134-Q134),5)</f>
        <v>12097.91</v>
      </c>
      <c r="T134" s="5"/>
      <c r="U134" s="4">
        <f>ROUND(U87+U130+U133,5)</f>
        <v>866649</v>
      </c>
    </row>
    <row r="135" spans="1:21">
      <c r="A135" s="1"/>
      <c r="B135" s="1"/>
      <c r="C135" s="1"/>
      <c r="D135" s="1"/>
      <c r="E135" s="1" t="s">
        <v>138</v>
      </c>
      <c r="F135" s="1"/>
      <c r="G135" s="1"/>
      <c r="H135" s="1"/>
      <c r="I135" s="4"/>
      <c r="J135" s="5"/>
      <c r="K135" s="4"/>
      <c r="L135" s="5"/>
      <c r="M135" s="4"/>
      <c r="N135" s="5"/>
      <c r="O135" s="4"/>
      <c r="P135" s="5"/>
      <c r="Q135" s="4"/>
      <c r="R135" s="5"/>
      <c r="S135" s="4"/>
      <c r="T135" s="5"/>
      <c r="U135" s="4"/>
    </row>
    <row r="136" spans="1:21">
      <c r="A136" s="1"/>
      <c r="B136" s="1"/>
      <c r="C136" s="1"/>
      <c r="D136" s="1"/>
      <c r="E136" s="1"/>
      <c r="F136" s="1" t="s">
        <v>139</v>
      </c>
      <c r="G136" s="1"/>
      <c r="H136" s="1"/>
      <c r="I136" s="4"/>
      <c r="J136" s="5"/>
      <c r="K136" s="4"/>
      <c r="L136" s="5"/>
      <c r="M136" s="4"/>
      <c r="N136" s="5"/>
      <c r="O136" s="4"/>
      <c r="P136" s="5"/>
      <c r="Q136" s="4"/>
      <c r="R136" s="5"/>
      <c r="S136" s="4"/>
      <c r="T136" s="5"/>
      <c r="U136" s="4"/>
    </row>
    <row r="137" spans="1:21">
      <c r="A137" s="1"/>
      <c r="B137" s="1"/>
      <c r="C137" s="1"/>
      <c r="D137" s="1"/>
      <c r="E137" s="1"/>
      <c r="F137" s="1"/>
      <c r="G137" s="1" t="s">
        <v>140</v>
      </c>
      <c r="H137" s="1"/>
      <c r="I137" s="4">
        <v>705.01</v>
      </c>
      <c r="J137" s="5"/>
      <c r="K137" s="4">
        <v>400</v>
      </c>
      <c r="L137" s="5"/>
      <c r="M137" s="4">
        <f>ROUND((I137-K137),5)</f>
        <v>305.01</v>
      </c>
      <c r="N137" s="5"/>
      <c r="O137" s="4">
        <v>1170.33</v>
      </c>
      <c r="P137" s="5"/>
      <c r="Q137" s="4">
        <v>800</v>
      </c>
      <c r="R137" s="5"/>
      <c r="S137" s="4">
        <f>ROUND((O137-Q137),5)</f>
        <v>370.33</v>
      </c>
      <c r="T137" s="5"/>
      <c r="U137" s="4">
        <v>4800</v>
      </c>
    </row>
    <row r="138" spans="1:21">
      <c r="A138" s="1"/>
      <c r="B138" s="1"/>
      <c r="C138" s="1"/>
      <c r="D138" s="1"/>
      <c r="E138" s="1"/>
      <c r="F138" s="1"/>
      <c r="G138" s="1" t="s">
        <v>141</v>
      </c>
      <c r="H138" s="1"/>
      <c r="I138" s="4">
        <v>4081.11</v>
      </c>
      <c r="J138" s="5"/>
      <c r="K138" s="4">
        <v>634</v>
      </c>
      <c r="L138" s="5"/>
      <c r="M138" s="4">
        <f>ROUND((I138-K138),5)</f>
        <v>3447.11</v>
      </c>
      <c r="N138" s="5"/>
      <c r="O138" s="4">
        <v>4839.38</v>
      </c>
      <c r="P138" s="5"/>
      <c r="Q138" s="4">
        <v>1268</v>
      </c>
      <c r="R138" s="5"/>
      <c r="S138" s="4">
        <f>ROUND((O138-Q138),5)</f>
        <v>3571.38</v>
      </c>
      <c r="T138" s="5"/>
      <c r="U138" s="4">
        <v>7600</v>
      </c>
    </row>
    <row r="139" spans="1:21">
      <c r="A139" s="1"/>
      <c r="B139" s="1"/>
      <c r="C139" s="1"/>
      <c r="D139" s="1"/>
      <c r="E139" s="1"/>
      <c r="F139" s="1"/>
      <c r="G139" s="1" t="s">
        <v>142</v>
      </c>
      <c r="H139" s="1"/>
      <c r="I139" s="4">
        <v>3487.95</v>
      </c>
      <c r="J139" s="5"/>
      <c r="K139" s="4">
        <v>450</v>
      </c>
      <c r="L139" s="5"/>
      <c r="M139" s="4">
        <f>ROUND((I139-K139),5)</f>
        <v>3037.95</v>
      </c>
      <c r="N139" s="5"/>
      <c r="O139" s="4">
        <v>3719.95</v>
      </c>
      <c r="P139" s="5"/>
      <c r="Q139" s="4">
        <v>900</v>
      </c>
      <c r="R139" s="5"/>
      <c r="S139" s="4">
        <f>ROUND((O139-Q139),5)</f>
        <v>2819.95</v>
      </c>
      <c r="T139" s="5"/>
      <c r="U139" s="4">
        <v>5400</v>
      </c>
    </row>
    <row r="140" spans="1:21">
      <c r="A140" s="1"/>
      <c r="B140" s="1"/>
      <c r="C140" s="1"/>
      <c r="D140" s="1"/>
      <c r="E140" s="1"/>
      <c r="F140" s="1"/>
      <c r="G140" s="1" t="s">
        <v>143</v>
      </c>
      <c r="H140" s="1"/>
      <c r="I140" s="4">
        <v>0</v>
      </c>
      <c r="J140" s="5"/>
      <c r="K140" s="4">
        <v>566</v>
      </c>
      <c r="L140" s="5"/>
      <c r="M140" s="4">
        <f>ROUND((I140-K140),5)</f>
        <v>-566</v>
      </c>
      <c r="N140" s="5"/>
      <c r="O140" s="4">
        <v>1670.83</v>
      </c>
      <c r="P140" s="5"/>
      <c r="Q140" s="4">
        <v>1132</v>
      </c>
      <c r="R140" s="5"/>
      <c r="S140" s="4">
        <f>ROUND((O140-Q140),5)</f>
        <v>538.83000000000004</v>
      </c>
      <c r="T140" s="5"/>
      <c r="U140" s="4">
        <v>6800</v>
      </c>
    </row>
    <row r="141" spans="1:21">
      <c r="A141" s="1"/>
      <c r="B141" s="1"/>
      <c r="C141" s="1"/>
      <c r="D141" s="1"/>
      <c r="E141" s="1"/>
      <c r="F141" s="1"/>
      <c r="G141" s="1" t="s">
        <v>144</v>
      </c>
      <c r="H141" s="1"/>
      <c r="I141" s="4">
        <v>0</v>
      </c>
      <c r="J141" s="5"/>
      <c r="K141" s="4">
        <v>17</v>
      </c>
      <c r="L141" s="5"/>
      <c r="M141" s="4">
        <f>ROUND((I141-K141),5)</f>
        <v>-17</v>
      </c>
      <c r="N141" s="5"/>
      <c r="O141" s="4">
        <v>0</v>
      </c>
      <c r="P141" s="5"/>
      <c r="Q141" s="4">
        <v>34</v>
      </c>
      <c r="R141" s="5"/>
      <c r="S141" s="4">
        <f>ROUND((O141-Q141),5)</f>
        <v>-34</v>
      </c>
      <c r="T141" s="5"/>
      <c r="U141" s="4">
        <v>210</v>
      </c>
    </row>
    <row r="142" spans="1:21">
      <c r="A142" s="1"/>
      <c r="B142" s="1"/>
      <c r="C142" s="1"/>
      <c r="D142" s="1"/>
      <c r="E142" s="1"/>
      <c r="F142" s="1"/>
      <c r="G142" s="1" t="s">
        <v>145</v>
      </c>
      <c r="H142" s="1"/>
      <c r="I142" s="4"/>
      <c r="J142" s="5"/>
      <c r="K142" s="4"/>
      <c r="L142" s="5"/>
      <c r="M142" s="4"/>
      <c r="N142" s="5"/>
      <c r="O142" s="4"/>
      <c r="P142" s="5"/>
      <c r="Q142" s="4"/>
      <c r="R142" s="5"/>
      <c r="S142" s="4"/>
      <c r="T142" s="5"/>
      <c r="U142" s="4"/>
    </row>
    <row r="143" spans="1:21">
      <c r="A143" s="1"/>
      <c r="B143" s="1"/>
      <c r="C143" s="1"/>
      <c r="D143" s="1"/>
      <c r="E143" s="1"/>
      <c r="F143" s="1"/>
      <c r="G143" s="1"/>
      <c r="H143" s="1" t="s">
        <v>146</v>
      </c>
      <c r="I143" s="4">
        <v>11145.29</v>
      </c>
      <c r="J143" s="5"/>
      <c r="K143" s="4">
        <v>11383</v>
      </c>
      <c r="L143" s="5"/>
      <c r="M143" s="4">
        <f>ROUND((I143-K143),5)</f>
        <v>-237.71</v>
      </c>
      <c r="N143" s="5"/>
      <c r="O143" s="4">
        <v>21979.279999999999</v>
      </c>
      <c r="P143" s="5"/>
      <c r="Q143" s="4">
        <v>22765</v>
      </c>
      <c r="R143" s="5"/>
      <c r="S143" s="4">
        <f>ROUND((O143-Q143),5)</f>
        <v>-785.72</v>
      </c>
      <c r="T143" s="5"/>
      <c r="U143" s="4">
        <v>136595</v>
      </c>
    </row>
    <row r="144" spans="1:21">
      <c r="A144" s="1"/>
      <c r="B144" s="1"/>
      <c r="C144" s="1"/>
      <c r="D144" s="1"/>
      <c r="E144" s="1"/>
      <c r="F144" s="1"/>
      <c r="G144" s="1"/>
      <c r="H144" s="1" t="s">
        <v>147</v>
      </c>
      <c r="I144" s="4">
        <v>1191.72</v>
      </c>
      <c r="J144" s="5"/>
      <c r="K144" s="4">
        <v>1084</v>
      </c>
      <c r="L144" s="5"/>
      <c r="M144" s="4">
        <f>ROUND((I144-K144),5)</f>
        <v>107.72</v>
      </c>
      <c r="N144" s="5"/>
      <c r="O144" s="4">
        <v>2382.5700000000002</v>
      </c>
      <c r="P144" s="5"/>
      <c r="Q144" s="4">
        <v>2168</v>
      </c>
      <c r="R144" s="5"/>
      <c r="S144" s="4">
        <f>ROUND((O144-Q144),5)</f>
        <v>214.57</v>
      </c>
      <c r="T144" s="5"/>
      <c r="U144" s="4">
        <v>13000</v>
      </c>
    </row>
    <row r="145" spans="1:21">
      <c r="A145" s="1"/>
      <c r="B145" s="1"/>
      <c r="C145" s="1"/>
      <c r="D145" s="1"/>
      <c r="E145" s="1"/>
      <c r="F145" s="1"/>
      <c r="G145" s="1"/>
      <c r="H145" s="1" t="s">
        <v>148</v>
      </c>
      <c r="I145" s="4">
        <v>0</v>
      </c>
      <c r="J145" s="5"/>
      <c r="K145" s="4">
        <v>132</v>
      </c>
      <c r="L145" s="5"/>
      <c r="M145" s="4">
        <f>ROUND((I145-K145),5)</f>
        <v>-132</v>
      </c>
      <c r="N145" s="5"/>
      <c r="O145" s="4">
        <v>0</v>
      </c>
      <c r="P145" s="5"/>
      <c r="Q145" s="4">
        <v>264</v>
      </c>
      <c r="R145" s="5"/>
      <c r="S145" s="4">
        <f>ROUND((O145-Q145),5)</f>
        <v>-264</v>
      </c>
      <c r="T145" s="5"/>
      <c r="U145" s="4">
        <v>1575</v>
      </c>
    </row>
    <row r="146" spans="1:21" ht="15.75" thickBot="1">
      <c r="A146" s="1"/>
      <c r="B146" s="1"/>
      <c r="C146" s="1"/>
      <c r="D146" s="1"/>
      <c r="E146" s="1"/>
      <c r="F146" s="1"/>
      <c r="G146" s="1"/>
      <c r="H146" s="1" t="s">
        <v>149</v>
      </c>
      <c r="I146" s="6">
        <v>1624.64</v>
      </c>
      <c r="J146" s="5"/>
      <c r="K146" s="6">
        <v>359</v>
      </c>
      <c r="L146" s="5"/>
      <c r="M146" s="6">
        <f>ROUND((I146-K146),5)</f>
        <v>1265.6400000000001</v>
      </c>
      <c r="N146" s="5"/>
      <c r="O146" s="6">
        <v>1974.79</v>
      </c>
      <c r="P146" s="5"/>
      <c r="Q146" s="6">
        <v>718</v>
      </c>
      <c r="R146" s="5"/>
      <c r="S146" s="6">
        <f>ROUND((O146-Q146),5)</f>
        <v>1256.79</v>
      </c>
      <c r="T146" s="5"/>
      <c r="U146" s="6">
        <v>4300</v>
      </c>
    </row>
    <row r="147" spans="1:21">
      <c r="A147" s="1"/>
      <c r="B147" s="1"/>
      <c r="C147" s="1"/>
      <c r="D147" s="1"/>
      <c r="E147" s="1"/>
      <c r="F147" s="1"/>
      <c r="G147" s="1" t="s">
        <v>150</v>
      </c>
      <c r="H147" s="1"/>
      <c r="I147" s="4">
        <f>ROUND(SUM(I142:I146),5)</f>
        <v>13961.65</v>
      </c>
      <c r="J147" s="5"/>
      <c r="K147" s="4">
        <f>ROUND(SUM(K142:K146),5)</f>
        <v>12958</v>
      </c>
      <c r="L147" s="5"/>
      <c r="M147" s="4">
        <f>ROUND((I147-K147),5)</f>
        <v>1003.65</v>
      </c>
      <c r="N147" s="5"/>
      <c r="O147" s="4">
        <f>ROUND(SUM(O142:O146),5)</f>
        <v>26336.639999999999</v>
      </c>
      <c r="P147" s="5"/>
      <c r="Q147" s="4">
        <f>ROUND(SUM(Q142:Q146),5)</f>
        <v>25915</v>
      </c>
      <c r="R147" s="5"/>
      <c r="S147" s="4">
        <f>ROUND((O147-Q147),5)</f>
        <v>421.64</v>
      </c>
      <c r="T147" s="5"/>
      <c r="U147" s="4">
        <f>ROUND(SUM(U142:U146),5)</f>
        <v>155470</v>
      </c>
    </row>
    <row r="148" spans="1:21">
      <c r="A148" s="1"/>
      <c r="B148" s="1"/>
      <c r="C148" s="1"/>
      <c r="D148" s="1"/>
      <c r="E148" s="1"/>
      <c r="F148" s="1"/>
      <c r="G148" s="1" t="s">
        <v>151</v>
      </c>
      <c r="H148" s="1"/>
      <c r="I148" s="4"/>
      <c r="J148" s="5"/>
      <c r="K148" s="4"/>
      <c r="L148" s="5"/>
      <c r="M148" s="4"/>
      <c r="N148" s="5"/>
      <c r="O148" s="4"/>
      <c r="P148" s="5"/>
      <c r="Q148" s="4"/>
      <c r="R148" s="5"/>
      <c r="S148" s="4"/>
      <c r="T148" s="5"/>
      <c r="U148" s="4"/>
    </row>
    <row r="149" spans="1:21">
      <c r="A149" s="1"/>
      <c r="B149" s="1"/>
      <c r="C149" s="1"/>
      <c r="D149" s="1"/>
      <c r="E149" s="1"/>
      <c r="F149" s="1"/>
      <c r="G149" s="1"/>
      <c r="H149" s="1" t="s">
        <v>152</v>
      </c>
      <c r="I149" s="4">
        <v>475.5</v>
      </c>
      <c r="J149" s="5"/>
      <c r="K149" s="4">
        <v>581</v>
      </c>
      <c r="L149" s="5"/>
      <c r="M149" s="4">
        <f>ROUND((I149-K149),5)</f>
        <v>-105.5</v>
      </c>
      <c r="N149" s="5"/>
      <c r="O149" s="4">
        <v>475.5</v>
      </c>
      <c r="P149" s="5"/>
      <c r="Q149" s="4">
        <v>1162</v>
      </c>
      <c r="R149" s="5"/>
      <c r="S149" s="4">
        <f>ROUND((O149-Q149),5)</f>
        <v>-686.5</v>
      </c>
      <c r="T149" s="5"/>
      <c r="U149" s="4">
        <v>6982</v>
      </c>
    </row>
    <row r="150" spans="1:21">
      <c r="A150" s="1"/>
      <c r="B150" s="1"/>
      <c r="C150" s="1"/>
      <c r="D150" s="1"/>
      <c r="E150" s="1"/>
      <c r="F150" s="1"/>
      <c r="G150" s="1"/>
      <c r="H150" s="1" t="s">
        <v>153</v>
      </c>
      <c r="I150" s="4">
        <v>730.4</v>
      </c>
      <c r="J150" s="5"/>
      <c r="K150" s="4"/>
      <c r="L150" s="5"/>
      <c r="M150" s="4"/>
      <c r="N150" s="5"/>
      <c r="O150" s="4">
        <v>1034.3499999999999</v>
      </c>
      <c r="P150" s="5"/>
      <c r="Q150" s="4"/>
      <c r="R150" s="5"/>
      <c r="S150" s="4"/>
      <c r="T150" s="5"/>
      <c r="U150" s="4"/>
    </row>
    <row r="151" spans="1:21">
      <c r="A151" s="1"/>
      <c r="B151" s="1"/>
      <c r="C151" s="1"/>
      <c r="D151" s="1"/>
      <c r="E151" s="1"/>
      <c r="F151" s="1"/>
      <c r="G151" s="1"/>
      <c r="H151" s="1" t="s">
        <v>154</v>
      </c>
      <c r="I151" s="4">
        <v>200</v>
      </c>
      <c r="J151" s="5"/>
      <c r="K151" s="4"/>
      <c r="L151" s="5"/>
      <c r="M151" s="4"/>
      <c r="N151" s="5"/>
      <c r="O151" s="4">
        <v>200</v>
      </c>
      <c r="P151" s="5"/>
      <c r="Q151" s="4"/>
      <c r="R151" s="5"/>
      <c r="S151" s="4"/>
      <c r="T151" s="5"/>
      <c r="U151" s="4"/>
    </row>
    <row r="152" spans="1:21" ht="15.75" thickBot="1">
      <c r="A152" s="1"/>
      <c r="B152" s="1"/>
      <c r="C152" s="1"/>
      <c r="D152" s="1"/>
      <c r="E152" s="1"/>
      <c r="F152" s="1"/>
      <c r="G152" s="1"/>
      <c r="H152" s="1" t="s">
        <v>155</v>
      </c>
      <c r="I152" s="6">
        <v>0</v>
      </c>
      <c r="J152" s="5"/>
      <c r="K152" s="6">
        <v>516</v>
      </c>
      <c r="L152" s="5"/>
      <c r="M152" s="6">
        <f>ROUND((I152-K152),5)</f>
        <v>-516</v>
      </c>
      <c r="N152" s="5"/>
      <c r="O152" s="6">
        <v>0</v>
      </c>
      <c r="P152" s="5"/>
      <c r="Q152" s="6">
        <v>1032</v>
      </c>
      <c r="R152" s="5"/>
      <c r="S152" s="6">
        <f>ROUND((O152-Q152),5)</f>
        <v>-1032</v>
      </c>
      <c r="T152" s="5"/>
      <c r="U152" s="6">
        <v>6200</v>
      </c>
    </row>
    <row r="153" spans="1:21">
      <c r="A153" s="1"/>
      <c r="B153" s="1"/>
      <c r="C153" s="1"/>
      <c r="D153" s="1"/>
      <c r="E153" s="1"/>
      <c r="F153" s="1"/>
      <c r="G153" s="1" t="s">
        <v>156</v>
      </c>
      <c r="H153" s="1"/>
      <c r="I153" s="4">
        <f>ROUND(SUM(I148:I152),5)</f>
        <v>1405.9</v>
      </c>
      <c r="J153" s="5"/>
      <c r="K153" s="4">
        <f>ROUND(SUM(K148:K152),5)</f>
        <v>1097</v>
      </c>
      <c r="L153" s="5"/>
      <c r="M153" s="4">
        <f>ROUND((I153-K153),5)</f>
        <v>308.89999999999998</v>
      </c>
      <c r="N153" s="5"/>
      <c r="O153" s="4">
        <f>ROUND(SUM(O148:O152),5)</f>
        <v>1709.85</v>
      </c>
      <c r="P153" s="5"/>
      <c r="Q153" s="4">
        <f>ROUND(SUM(Q148:Q152),5)</f>
        <v>2194</v>
      </c>
      <c r="R153" s="5"/>
      <c r="S153" s="4">
        <f>ROUND((O153-Q153),5)</f>
        <v>-484.15</v>
      </c>
      <c r="T153" s="5"/>
      <c r="U153" s="4">
        <f>ROUND(SUM(U148:U152),5)</f>
        <v>13182</v>
      </c>
    </row>
    <row r="154" spans="1:21">
      <c r="A154" s="1"/>
      <c r="B154" s="1"/>
      <c r="C154" s="1"/>
      <c r="D154" s="1"/>
      <c r="E154" s="1"/>
      <c r="F154" s="1"/>
      <c r="G154" s="1" t="s">
        <v>157</v>
      </c>
      <c r="H154" s="1"/>
      <c r="I154" s="4"/>
      <c r="J154" s="5"/>
      <c r="K154" s="4"/>
      <c r="L154" s="5"/>
      <c r="M154" s="4"/>
      <c r="N154" s="5"/>
      <c r="O154" s="4"/>
      <c r="P154" s="5"/>
      <c r="Q154" s="4"/>
      <c r="R154" s="5"/>
      <c r="S154" s="4"/>
      <c r="T154" s="5"/>
      <c r="U154" s="4"/>
    </row>
    <row r="155" spans="1:21">
      <c r="A155" s="1"/>
      <c r="B155" s="1"/>
      <c r="C155" s="1"/>
      <c r="D155" s="1"/>
      <c r="E155" s="1"/>
      <c r="F155" s="1"/>
      <c r="G155" s="1"/>
      <c r="H155" s="1" t="s">
        <v>158</v>
      </c>
      <c r="I155" s="4">
        <v>60191.73</v>
      </c>
      <c r="J155" s="5"/>
      <c r="K155" s="4">
        <v>40045</v>
      </c>
      <c r="L155" s="5"/>
      <c r="M155" s="4">
        <f t="shared" ref="M155:M161" si="12">ROUND((I155-K155),5)</f>
        <v>20146.73</v>
      </c>
      <c r="N155" s="5"/>
      <c r="O155" s="4">
        <v>97497.66</v>
      </c>
      <c r="P155" s="5"/>
      <c r="Q155" s="4">
        <v>80090</v>
      </c>
      <c r="R155" s="5"/>
      <c r="S155" s="4">
        <f t="shared" ref="S155:S161" si="13">ROUND((O155-Q155),5)</f>
        <v>17407.66</v>
      </c>
      <c r="T155" s="5"/>
      <c r="U155" s="4">
        <v>480546</v>
      </c>
    </row>
    <row r="156" spans="1:21">
      <c r="A156" s="1"/>
      <c r="B156" s="1"/>
      <c r="C156" s="1"/>
      <c r="D156" s="1"/>
      <c r="E156" s="1"/>
      <c r="F156" s="1"/>
      <c r="G156" s="1"/>
      <c r="H156" s="1" t="s">
        <v>159</v>
      </c>
      <c r="I156" s="4">
        <v>11502.12</v>
      </c>
      <c r="J156" s="5"/>
      <c r="K156" s="4">
        <v>11750</v>
      </c>
      <c r="L156" s="5"/>
      <c r="M156" s="4">
        <f t="shared" si="12"/>
        <v>-247.88</v>
      </c>
      <c r="N156" s="5"/>
      <c r="O156" s="4">
        <v>23234.54</v>
      </c>
      <c r="P156" s="5"/>
      <c r="Q156" s="4">
        <v>23500</v>
      </c>
      <c r="R156" s="5"/>
      <c r="S156" s="4">
        <f t="shared" si="13"/>
        <v>-265.45999999999998</v>
      </c>
      <c r="T156" s="5"/>
      <c r="U156" s="4">
        <v>141000</v>
      </c>
    </row>
    <row r="157" spans="1:21">
      <c r="A157" s="1"/>
      <c r="B157" s="1"/>
      <c r="C157" s="1"/>
      <c r="D157" s="1"/>
      <c r="E157" s="1"/>
      <c r="F157" s="1"/>
      <c r="G157" s="1"/>
      <c r="H157" s="1" t="s">
        <v>160</v>
      </c>
      <c r="I157" s="4">
        <v>5087.6499999999996</v>
      </c>
      <c r="J157" s="5"/>
      <c r="K157" s="4">
        <v>3347</v>
      </c>
      <c r="L157" s="5"/>
      <c r="M157" s="4">
        <f t="shared" si="12"/>
        <v>1740.65</v>
      </c>
      <c r="N157" s="5"/>
      <c r="O157" s="4">
        <v>8473.06</v>
      </c>
      <c r="P157" s="5"/>
      <c r="Q157" s="4">
        <v>6694</v>
      </c>
      <c r="R157" s="5"/>
      <c r="S157" s="4">
        <f t="shared" si="13"/>
        <v>1779.06</v>
      </c>
      <c r="T157" s="5"/>
      <c r="U157" s="4">
        <v>40173</v>
      </c>
    </row>
    <row r="158" spans="1:21">
      <c r="A158" s="1"/>
      <c r="B158" s="1"/>
      <c r="C158" s="1"/>
      <c r="D158" s="1"/>
      <c r="E158" s="1"/>
      <c r="F158" s="1"/>
      <c r="G158" s="1"/>
      <c r="H158" s="1" t="s">
        <v>161</v>
      </c>
      <c r="I158" s="4">
        <v>0</v>
      </c>
      <c r="J158" s="5"/>
      <c r="K158" s="4">
        <v>0</v>
      </c>
      <c r="L158" s="5"/>
      <c r="M158" s="4">
        <f t="shared" si="12"/>
        <v>0</v>
      </c>
      <c r="N158" s="5"/>
      <c r="O158" s="4">
        <v>0</v>
      </c>
      <c r="P158" s="5"/>
      <c r="Q158" s="4">
        <v>0</v>
      </c>
      <c r="R158" s="5"/>
      <c r="S158" s="4">
        <f t="shared" si="13"/>
        <v>0</v>
      </c>
      <c r="T158" s="5"/>
      <c r="U158" s="4">
        <v>0</v>
      </c>
    </row>
    <row r="159" spans="1:21">
      <c r="A159" s="1"/>
      <c r="B159" s="1"/>
      <c r="C159" s="1"/>
      <c r="D159" s="1"/>
      <c r="E159" s="1"/>
      <c r="F159" s="1"/>
      <c r="G159" s="1"/>
      <c r="H159" s="1" t="s">
        <v>162</v>
      </c>
      <c r="I159" s="4">
        <v>5803.17</v>
      </c>
      <c r="J159" s="5"/>
      <c r="K159" s="4">
        <v>4959</v>
      </c>
      <c r="L159" s="5"/>
      <c r="M159" s="4">
        <f t="shared" si="12"/>
        <v>844.17</v>
      </c>
      <c r="N159" s="5"/>
      <c r="O159" s="4">
        <v>9627.0300000000007</v>
      </c>
      <c r="P159" s="5"/>
      <c r="Q159" s="4">
        <v>9918</v>
      </c>
      <c r="R159" s="5"/>
      <c r="S159" s="4">
        <f t="shared" si="13"/>
        <v>-290.97000000000003</v>
      </c>
      <c r="T159" s="5"/>
      <c r="U159" s="4">
        <v>59500</v>
      </c>
    </row>
    <row r="160" spans="1:21" ht="15.75" thickBot="1">
      <c r="A160" s="1"/>
      <c r="B160" s="1"/>
      <c r="C160" s="1"/>
      <c r="D160" s="1"/>
      <c r="E160" s="1"/>
      <c r="F160" s="1"/>
      <c r="G160" s="1"/>
      <c r="H160" s="1" t="s">
        <v>163</v>
      </c>
      <c r="I160" s="6">
        <v>0</v>
      </c>
      <c r="J160" s="5"/>
      <c r="K160" s="6">
        <v>0</v>
      </c>
      <c r="L160" s="5"/>
      <c r="M160" s="6">
        <f t="shared" si="12"/>
        <v>0</v>
      </c>
      <c r="N160" s="5"/>
      <c r="O160" s="6">
        <v>0</v>
      </c>
      <c r="P160" s="5"/>
      <c r="Q160" s="6">
        <v>0</v>
      </c>
      <c r="R160" s="5"/>
      <c r="S160" s="6">
        <f t="shared" si="13"/>
        <v>0</v>
      </c>
      <c r="T160" s="5"/>
      <c r="U160" s="6">
        <v>0</v>
      </c>
    </row>
    <row r="161" spans="1:21">
      <c r="A161" s="1"/>
      <c r="B161" s="1"/>
      <c r="C161" s="1"/>
      <c r="D161" s="1"/>
      <c r="E161" s="1"/>
      <c r="F161" s="1"/>
      <c r="G161" s="1" t="s">
        <v>164</v>
      </c>
      <c r="H161" s="1"/>
      <c r="I161" s="4">
        <f>ROUND(SUM(I154:I160),5)</f>
        <v>82584.67</v>
      </c>
      <c r="J161" s="5"/>
      <c r="K161" s="4">
        <f>ROUND(SUM(K154:K160),5)</f>
        <v>60101</v>
      </c>
      <c r="L161" s="5"/>
      <c r="M161" s="4">
        <f t="shared" si="12"/>
        <v>22483.67</v>
      </c>
      <c r="N161" s="5"/>
      <c r="O161" s="4">
        <f>ROUND(SUM(O154:O160),5)</f>
        <v>138832.29</v>
      </c>
      <c r="P161" s="5"/>
      <c r="Q161" s="4">
        <f>ROUND(SUM(Q154:Q160),5)</f>
        <v>120202</v>
      </c>
      <c r="R161" s="5"/>
      <c r="S161" s="4">
        <f t="shared" si="13"/>
        <v>18630.29</v>
      </c>
      <c r="T161" s="5"/>
      <c r="U161" s="4">
        <f>ROUND(SUM(U154:U160),5)</f>
        <v>721219</v>
      </c>
    </row>
    <row r="162" spans="1:21">
      <c r="A162" s="1"/>
      <c r="B162" s="1"/>
      <c r="C162" s="1"/>
      <c r="D162" s="1"/>
      <c r="E162" s="1"/>
      <c r="F162" s="1"/>
      <c r="G162" s="1" t="s">
        <v>165</v>
      </c>
      <c r="H162" s="1"/>
      <c r="I162" s="4"/>
      <c r="J162" s="5"/>
      <c r="K162" s="4"/>
      <c r="L162" s="5"/>
      <c r="M162" s="4"/>
      <c r="N162" s="5"/>
      <c r="O162" s="4"/>
      <c r="P162" s="5"/>
      <c r="Q162" s="4"/>
      <c r="R162" s="5"/>
      <c r="S162" s="4"/>
      <c r="T162" s="5"/>
      <c r="U162" s="4"/>
    </row>
    <row r="163" spans="1:21">
      <c r="A163" s="1"/>
      <c r="B163" s="1"/>
      <c r="C163" s="1"/>
      <c r="D163" s="1"/>
      <c r="E163" s="1"/>
      <c r="F163" s="1"/>
      <c r="G163" s="1"/>
      <c r="H163" s="1" t="s">
        <v>166</v>
      </c>
      <c r="I163" s="4">
        <v>11047.05</v>
      </c>
      <c r="J163" s="5"/>
      <c r="K163" s="4">
        <v>8678</v>
      </c>
      <c r="L163" s="5"/>
      <c r="M163" s="4">
        <f>ROUND((I163-K163),5)</f>
        <v>2369.0500000000002</v>
      </c>
      <c r="N163" s="5"/>
      <c r="O163" s="4">
        <v>17905.7</v>
      </c>
      <c r="P163" s="5"/>
      <c r="Q163" s="4">
        <v>17356</v>
      </c>
      <c r="R163" s="5"/>
      <c r="S163" s="4">
        <f>ROUND((O163-Q163),5)</f>
        <v>549.70000000000005</v>
      </c>
      <c r="T163" s="5"/>
      <c r="U163" s="4">
        <v>104143</v>
      </c>
    </row>
    <row r="164" spans="1:21">
      <c r="A164" s="1"/>
      <c r="B164" s="1"/>
      <c r="C164" s="1"/>
      <c r="D164" s="1"/>
      <c r="E164" s="1"/>
      <c r="F164" s="1"/>
      <c r="G164" s="1"/>
      <c r="H164" s="1" t="s">
        <v>167</v>
      </c>
      <c r="I164" s="4">
        <v>2231.3000000000002</v>
      </c>
      <c r="J164" s="5"/>
      <c r="K164" s="4">
        <v>2500</v>
      </c>
      <c r="L164" s="5"/>
      <c r="M164" s="4">
        <f>ROUND((I164-K164),5)</f>
        <v>-268.7</v>
      </c>
      <c r="N164" s="5"/>
      <c r="O164" s="4">
        <v>4684.3900000000003</v>
      </c>
      <c r="P164" s="5"/>
      <c r="Q164" s="4">
        <v>5000</v>
      </c>
      <c r="R164" s="5"/>
      <c r="S164" s="4">
        <f>ROUND((O164-Q164),5)</f>
        <v>-315.61</v>
      </c>
      <c r="T164" s="5"/>
      <c r="U164" s="4">
        <v>30000</v>
      </c>
    </row>
    <row r="165" spans="1:21" ht="15.75" thickBot="1">
      <c r="A165" s="1"/>
      <c r="B165" s="1"/>
      <c r="C165" s="1"/>
      <c r="D165" s="1"/>
      <c r="E165" s="1"/>
      <c r="F165" s="1"/>
      <c r="G165" s="1"/>
      <c r="H165" s="1" t="s">
        <v>168</v>
      </c>
      <c r="I165" s="6">
        <v>813.02</v>
      </c>
      <c r="J165" s="5"/>
      <c r="K165" s="6">
        <v>604</v>
      </c>
      <c r="L165" s="5"/>
      <c r="M165" s="6">
        <f>ROUND((I165-K165),5)</f>
        <v>209.02</v>
      </c>
      <c r="N165" s="5"/>
      <c r="O165" s="6">
        <v>1337.12</v>
      </c>
      <c r="P165" s="5"/>
      <c r="Q165" s="6">
        <v>1208</v>
      </c>
      <c r="R165" s="5"/>
      <c r="S165" s="6">
        <f>ROUND((O165-Q165),5)</f>
        <v>129.12</v>
      </c>
      <c r="T165" s="5"/>
      <c r="U165" s="6">
        <v>7248</v>
      </c>
    </row>
    <row r="166" spans="1:21">
      <c r="A166" s="1"/>
      <c r="B166" s="1"/>
      <c r="C166" s="1"/>
      <c r="D166" s="1"/>
      <c r="E166" s="1"/>
      <c r="F166" s="1"/>
      <c r="G166" s="1" t="s">
        <v>169</v>
      </c>
      <c r="H166" s="1"/>
      <c r="I166" s="4">
        <f>ROUND(SUM(I162:I165),5)</f>
        <v>14091.37</v>
      </c>
      <c r="J166" s="5"/>
      <c r="K166" s="4">
        <f>ROUND(SUM(K162:K165),5)</f>
        <v>11782</v>
      </c>
      <c r="L166" s="5"/>
      <c r="M166" s="4">
        <f>ROUND((I166-K166),5)</f>
        <v>2309.37</v>
      </c>
      <c r="N166" s="5"/>
      <c r="O166" s="4">
        <f>ROUND(SUM(O162:O165),5)</f>
        <v>23927.21</v>
      </c>
      <c r="P166" s="5"/>
      <c r="Q166" s="4">
        <f>ROUND(SUM(Q162:Q165),5)</f>
        <v>23564</v>
      </c>
      <c r="R166" s="5"/>
      <c r="S166" s="4">
        <f>ROUND((O166-Q166),5)</f>
        <v>363.21</v>
      </c>
      <c r="T166" s="5"/>
      <c r="U166" s="4">
        <f>ROUND(SUM(U162:U165),5)</f>
        <v>141391</v>
      </c>
    </row>
    <row r="167" spans="1:21">
      <c r="A167" s="1"/>
      <c r="B167" s="1"/>
      <c r="C167" s="1"/>
      <c r="D167" s="1"/>
      <c r="E167" s="1"/>
      <c r="F167" s="1"/>
      <c r="G167" s="1" t="s">
        <v>170</v>
      </c>
      <c r="H167" s="1"/>
      <c r="I167" s="4"/>
      <c r="J167" s="5"/>
      <c r="K167" s="4"/>
      <c r="L167" s="5"/>
      <c r="M167" s="4"/>
      <c r="N167" s="5"/>
      <c r="O167" s="4"/>
      <c r="P167" s="5"/>
      <c r="Q167" s="4"/>
      <c r="R167" s="5"/>
      <c r="S167" s="4"/>
      <c r="T167" s="5"/>
      <c r="U167" s="4"/>
    </row>
    <row r="168" spans="1:21">
      <c r="A168" s="1"/>
      <c r="B168" s="1"/>
      <c r="C168" s="1"/>
      <c r="D168" s="1"/>
      <c r="E168" s="1"/>
      <c r="F168" s="1"/>
      <c r="G168" s="1"/>
      <c r="H168" s="1" t="s">
        <v>171</v>
      </c>
      <c r="I168" s="4">
        <v>2406.25</v>
      </c>
      <c r="J168" s="5"/>
      <c r="K168" s="4">
        <v>1834</v>
      </c>
      <c r="L168" s="5"/>
      <c r="M168" s="4">
        <f>ROUND((I168-K168),5)</f>
        <v>572.25</v>
      </c>
      <c r="N168" s="5"/>
      <c r="O168" s="4">
        <v>4359.08</v>
      </c>
      <c r="P168" s="5"/>
      <c r="Q168" s="4">
        <v>3668</v>
      </c>
      <c r="R168" s="5"/>
      <c r="S168" s="4">
        <f>ROUND((O168-Q168),5)</f>
        <v>691.08</v>
      </c>
      <c r="T168" s="5"/>
      <c r="U168" s="4">
        <v>22000</v>
      </c>
    </row>
    <row r="169" spans="1:21" ht="15.75" thickBot="1">
      <c r="A169" s="1"/>
      <c r="B169" s="1"/>
      <c r="C169" s="1"/>
      <c r="D169" s="1"/>
      <c r="E169" s="1"/>
      <c r="F169" s="1"/>
      <c r="G169" s="1"/>
      <c r="H169" s="1" t="s">
        <v>172</v>
      </c>
      <c r="I169" s="7">
        <v>3915.57</v>
      </c>
      <c r="J169" s="5"/>
      <c r="K169" s="7">
        <v>1000</v>
      </c>
      <c r="L169" s="5"/>
      <c r="M169" s="7">
        <f>ROUND((I169-K169),5)</f>
        <v>2915.57</v>
      </c>
      <c r="N169" s="5"/>
      <c r="O169" s="7">
        <v>14367.33</v>
      </c>
      <c r="P169" s="5"/>
      <c r="Q169" s="7">
        <v>2000</v>
      </c>
      <c r="R169" s="5"/>
      <c r="S169" s="7">
        <f>ROUND((O169-Q169),5)</f>
        <v>12367.33</v>
      </c>
      <c r="T169" s="5"/>
      <c r="U169" s="7">
        <v>12000</v>
      </c>
    </row>
    <row r="170" spans="1:21" ht="15.75" thickBot="1">
      <c r="A170" s="1"/>
      <c r="B170" s="1"/>
      <c r="C170" s="1"/>
      <c r="D170" s="1"/>
      <c r="E170" s="1"/>
      <c r="F170" s="1"/>
      <c r="G170" s="1" t="s">
        <v>173</v>
      </c>
      <c r="H170" s="1"/>
      <c r="I170" s="9">
        <f>ROUND(SUM(I167:I169),5)</f>
        <v>6321.82</v>
      </c>
      <c r="J170" s="5"/>
      <c r="K170" s="9">
        <f>ROUND(SUM(K167:K169),5)</f>
        <v>2834</v>
      </c>
      <c r="L170" s="5"/>
      <c r="M170" s="9">
        <f>ROUND((I170-K170),5)</f>
        <v>3487.82</v>
      </c>
      <c r="N170" s="5"/>
      <c r="O170" s="9">
        <f>ROUND(SUM(O167:O169),5)</f>
        <v>18726.41</v>
      </c>
      <c r="P170" s="5"/>
      <c r="Q170" s="9">
        <f>ROUND(SUM(Q167:Q169),5)</f>
        <v>5668</v>
      </c>
      <c r="R170" s="5"/>
      <c r="S170" s="9">
        <f>ROUND((O170-Q170),5)</f>
        <v>13058.41</v>
      </c>
      <c r="T170" s="5"/>
      <c r="U170" s="9">
        <f>ROUND(SUM(U167:U169),5)</f>
        <v>34000</v>
      </c>
    </row>
    <row r="171" spans="1:21" ht="15.75" thickBot="1">
      <c r="A171" s="1"/>
      <c r="B171" s="1"/>
      <c r="C171" s="1"/>
      <c r="D171" s="1"/>
      <c r="E171" s="1"/>
      <c r="F171" s="1" t="s">
        <v>174</v>
      </c>
      <c r="G171" s="1"/>
      <c r="H171" s="1"/>
      <c r="I171" s="8">
        <f>ROUND(SUM(I136:I141)+I147+I153+I161+I166+I170,5)</f>
        <v>126639.48</v>
      </c>
      <c r="J171" s="5"/>
      <c r="K171" s="8">
        <f>ROUND(SUM(K136:K141)+K147+K153+K161+K166+K170,5)</f>
        <v>90839</v>
      </c>
      <c r="L171" s="5"/>
      <c r="M171" s="8">
        <f>ROUND((I171-K171),5)</f>
        <v>35800.480000000003</v>
      </c>
      <c r="N171" s="5"/>
      <c r="O171" s="8">
        <f>ROUND(SUM(O136:O141)+O147+O153+O161+O166+O170,5)</f>
        <v>220932.89</v>
      </c>
      <c r="P171" s="5"/>
      <c r="Q171" s="8">
        <f>ROUND(SUM(Q136:Q141)+Q147+Q153+Q161+Q166+Q170,5)</f>
        <v>181677</v>
      </c>
      <c r="R171" s="5"/>
      <c r="S171" s="8">
        <f>ROUND((O171-Q171),5)</f>
        <v>39255.89</v>
      </c>
      <c r="T171" s="5"/>
      <c r="U171" s="8">
        <f>ROUND(SUM(U136:U141)+U147+U153+U161+U166+U170,5)</f>
        <v>1090072</v>
      </c>
    </row>
    <row r="172" spans="1:21">
      <c r="A172" s="1"/>
      <c r="B172" s="1"/>
      <c r="C172" s="1"/>
      <c r="D172" s="1"/>
      <c r="E172" s="1" t="s">
        <v>175</v>
      </c>
      <c r="F172" s="1"/>
      <c r="G172" s="1"/>
      <c r="H172" s="1"/>
      <c r="I172" s="4">
        <f>ROUND(I135+I171,5)</f>
        <v>126639.48</v>
      </c>
      <c r="J172" s="5"/>
      <c r="K172" s="4">
        <f>ROUND(K135+K171,5)</f>
        <v>90839</v>
      </c>
      <c r="L172" s="5"/>
      <c r="M172" s="4">
        <f>ROUND((I172-K172),5)</f>
        <v>35800.480000000003</v>
      </c>
      <c r="N172" s="5"/>
      <c r="O172" s="4">
        <f>ROUND(O135+O171,5)</f>
        <v>220932.89</v>
      </c>
      <c r="P172" s="5"/>
      <c r="Q172" s="4">
        <f>ROUND(Q135+Q171,5)</f>
        <v>181677</v>
      </c>
      <c r="R172" s="5"/>
      <c r="S172" s="4">
        <f>ROUND((O172-Q172),5)</f>
        <v>39255.89</v>
      </c>
      <c r="T172" s="5"/>
      <c r="U172" s="4">
        <f>ROUND(U135+U171,5)</f>
        <v>1090072</v>
      </c>
    </row>
    <row r="173" spans="1:21">
      <c r="A173" s="1"/>
      <c r="B173" s="1"/>
      <c r="C173" s="1"/>
      <c r="D173" s="1"/>
      <c r="E173" s="1" t="s">
        <v>176</v>
      </c>
      <c r="F173" s="1"/>
      <c r="G173" s="1"/>
      <c r="H173" s="1"/>
      <c r="I173" s="4"/>
      <c r="J173" s="5"/>
      <c r="K173" s="4"/>
      <c r="L173" s="5"/>
      <c r="M173" s="4"/>
      <c r="N173" s="5"/>
      <c r="O173" s="4"/>
      <c r="P173" s="5"/>
      <c r="Q173" s="4"/>
      <c r="R173" s="5"/>
      <c r="S173" s="4"/>
      <c r="T173" s="5"/>
      <c r="U173" s="4"/>
    </row>
    <row r="174" spans="1:21">
      <c r="A174" s="1"/>
      <c r="B174" s="1"/>
      <c r="C174" s="1"/>
      <c r="D174" s="1"/>
      <c r="E174" s="1"/>
      <c r="F174" s="1" t="s">
        <v>177</v>
      </c>
      <c r="G174" s="1"/>
      <c r="H174" s="1"/>
      <c r="I174" s="4"/>
      <c r="J174" s="5"/>
      <c r="K174" s="4"/>
      <c r="L174" s="5"/>
      <c r="M174" s="4"/>
      <c r="N174" s="5"/>
      <c r="O174" s="4"/>
      <c r="P174" s="5"/>
      <c r="Q174" s="4"/>
      <c r="R174" s="5"/>
      <c r="S174" s="4"/>
      <c r="T174" s="5"/>
      <c r="U174" s="4"/>
    </row>
    <row r="175" spans="1:21">
      <c r="A175" s="1"/>
      <c r="B175" s="1"/>
      <c r="C175" s="1"/>
      <c r="D175" s="1"/>
      <c r="E175" s="1"/>
      <c r="F175" s="1"/>
      <c r="G175" s="1" t="s">
        <v>178</v>
      </c>
      <c r="H175" s="1"/>
      <c r="I175" s="4">
        <v>0</v>
      </c>
      <c r="J175" s="5"/>
      <c r="K175" s="4">
        <v>884</v>
      </c>
      <c r="L175" s="5"/>
      <c r="M175" s="4">
        <f t="shared" ref="M175:M180" si="14">ROUND((I175-K175),5)</f>
        <v>-884</v>
      </c>
      <c r="N175" s="5"/>
      <c r="O175" s="4">
        <v>0</v>
      </c>
      <c r="P175" s="5"/>
      <c r="Q175" s="4">
        <v>1768</v>
      </c>
      <c r="R175" s="5"/>
      <c r="S175" s="4">
        <f t="shared" ref="S175:S180" si="15">ROUND((O175-Q175),5)</f>
        <v>-1768</v>
      </c>
      <c r="T175" s="5"/>
      <c r="U175" s="4">
        <v>10600</v>
      </c>
    </row>
    <row r="176" spans="1:21">
      <c r="A176" s="1"/>
      <c r="B176" s="1"/>
      <c r="C176" s="1"/>
      <c r="D176" s="1"/>
      <c r="E176" s="1"/>
      <c r="F176" s="1"/>
      <c r="G176" s="1" t="s">
        <v>179</v>
      </c>
      <c r="H176" s="1"/>
      <c r="I176" s="4">
        <v>2088.75</v>
      </c>
      <c r="J176" s="5"/>
      <c r="K176" s="4">
        <v>1125</v>
      </c>
      <c r="L176" s="5"/>
      <c r="M176" s="4">
        <f t="shared" si="14"/>
        <v>963.75</v>
      </c>
      <c r="N176" s="5"/>
      <c r="O176" s="4">
        <v>5066.45</v>
      </c>
      <c r="P176" s="5"/>
      <c r="Q176" s="4">
        <v>2250</v>
      </c>
      <c r="R176" s="5"/>
      <c r="S176" s="4">
        <f t="shared" si="15"/>
        <v>2816.45</v>
      </c>
      <c r="T176" s="5"/>
      <c r="U176" s="4">
        <v>13500</v>
      </c>
    </row>
    <row r="177" spans="1:21">
      <c r="A177" s="1"/>
      <c r="B177" s="1"/>
      <c r="C177" s="1"/>
      <c r="D177" s="1"/>
      <c r="E177" s="1"/>
      <c r="F177" s="1"/>
      <c r="G177" s="1" t="s">
        <v>180</v>
      </c>
      <c r="H177" s="1"/>
      <c r="I177" s="4">
        <v>0</v>
      </c>
      <c r="J177" s="5"/>
      <c r="K177" s="4">
        <v>250</v>
      </c>
      <c r="L177" s="5"/>
      <c r="M177" s="4">
        <f t="shared" si="14"/>
        <v>-250</v>
      </c>
      <c r="N177" s="5"/>
      <c r="O177" s="4">
        <v>0</v>
      </c>
      <c r="P177" s="5"/>
      <c r="Q177" s="4">
        <v>500</v>
      </c>
      <c r="R177" s="5"/>
      <c r="S177" s="4">
        <f t="shared" si="15"/>
        <v>-500</v>
      </c>
      <c r="T177" s="5"/>
      <c r="U177" s="4">
        <v>3000</v>
      </c>
    </row>
    <row r="178" spans="1:21">
      <c r="A178" s="1"/>
      <c r="B178" s="1"/>
      <c r="C178" s="1"/>
      <c r="D178" s="1"/>
      <c r="E178" s="1"/>
      <c r="F178" s="1"/>
      <c r="G178" s="1" t="s">
        <v>181</v>
      </c>
      <c r="H178" s="1"/>
      <c r="I178" s="4">
        <v>0</v>
      </c>
      <c r="J178" s="5"/>
      <c r="K178" s="4">
        <v>200</v>
      </c>
      <c r="L178" s="5"/>
      <c r="M178" s="4">
        <f t="shared" si="14"/>
        <v>-200</v>
      </c>
      <c r="N178" s="5"/>
      <c r="O178" s="4">
        <v>0</v>
      </c>
      <c r="P178" s="5"/>
      <c r="Q178" s="4">
        <v>400</v>
      </c>
      <c r="R178" s="5"/>
      <c r="S178" s="4">
        <f t="shared" si="15"/>
        <v>-400</v>
      </c>
      <c r="T178" s="5"/>
      <c r="U178" s="4">
        <v>2400</v>
      </c>
    </row>
    <row r="179" spans="1:21">
      <c r="A179" s="1"/>
      <c r="B179" s="1"/>
      <c r="C179" s="1"/>
      <c r="D179" s="1"/>
      <c r="E179" s="1"/>
      <c r="F179" s="1"/>
      <c r="G179" s="1" t="s">
        <v>182</v>
      </c>
      <c r="H179" s="1"/>
      <c r="I179" s="4">
        <v>491.93</v>
      </c>
      <c r="J179" s="5"/>
      <c r="K179" s="4">
        <v>1000</v>
      </c>
      <c r="L179" s="5"/>
      <c r="M179" s="4">
        <f t="shared" si="14"/>
        <v>-508.07</v>
      </c>
      <c r="N179" s="5"/>
      <c r="O179" s="4">
        <v>740.64</v>
      </c>
      <c r="P179" s="5"/>
      <c r="Q179" s="4">
        <v>2000</v>
      </c>
      <c r="R179" s="5"/>
      <c r="S179" s="4">
        <f t="shared" si="15"/>
        <v>-1259.3599999999999</v>
      </c>
      <c r="T179" s="5"/>
      <c r="U179" s="4">
        <v>12000</v>
      </c>
    </row>
    <row r="180" spans="1:21">
      <c r="A180" s="1"/>
      <c r="B180" s="1"/>
      <c r="C180" s="1"/>
      <c r="D180" s="1"/>
      <c r="E180" s="1"/>
      <c r="F180" s="1"/>
      <c r="G180" s="1" t="s">
        <v>183</v>
      </c>
      <c r="H180" s="1"/>
      <c r="I180" s="4">
        <v>0</v>
      </c>
      <c r="J180" s="5"/>
      <c r="K180" s="4">
        <v>291</v>
      </c>
      <c r="L180" s="5"/>
      <c r="M180" s="4">
        <f t="shared" si="14"/>
        <v>-291</v>
      </c>
      <c r="N180" s="5"/>
      <c r="O180" s="4">
        <v>0</v>
      </c>
      <c r="P180" s="5"/>
      <c r="Q180" s="4">
        <v>582</v>
      </c>
      <c r="R180" s="5"/>
      <c r="S180" s="4">
        <f t="shared" si="15"/>
        <v>-582</v>
      </c>
      <c r="T180" s="5"/>
      <c r="U180" s="4">
        <v>3500</v>
      </c>
    </row>
    <row r="181" spans="1:21">
      <c r="A181" s="1"/>
      <c r="B181" s="1"/>
      <c r="C181" s="1"/>
      <c r="D181" s="1"/>
      <c r="E181" s="1"/>
      <c r="F181" s="1"/>
      <c r="G181" s="1" t="s">
        <v>184</v>
      </c>
      <c r="H181" s="1"/>
      <c r="I181" s="4"/>
      <c r="J181" s="5"/>
      <c r="K181" s="4"/>
      <c r="L181" s="5"/>
      <c r="M181" s="4"/>
      <c r="N181" s="5"/>
      <c r="O181" s="4"/>
      <c r="P181" s="5"/>
      <c r="Q181" s="4"/>
      <c r="R181" s="5"/>
      <c r="S181" s="4"/>
      <c r="T181" s="5"/>
      <c r="U181" s="4"/>
    </row>
    <row r="182" spans="1:21">
      <c r="A182" s="1"/>
      <c r="B182" s="1"/>
      <c r="C182" s="1"/>
      <c r="D182" s="1"/>
      <c r="E182" s="1"/>
      <c r="F182" s="1"/>
      <c r="G182" s="1"/>
      <c r="H182" s="1" t="s">
        <v>185</v>
      </c>
      <c r="I182" s="4">
        <v>143.68</v>
      </c>
      <c r="J182" s="5"/>
      <c r="K182" s="4">
        <v>106</v>
      </c>
      <c r="L182" s="5"/>
      <c r="M182" s="4">
        <f>ROUND((I182-K182),5)</f>
        <v>37.68</v>
      </c>
      <c r="N182" s="5"/>
      <c r="O182" s="4">
        <v>270.97000000000003</v>
      </c>
      <c r="P182" s="5"/>
      <c r="Q182" s="4">
        <v>213</v>
      </c>
      <c r="R182" s="5"/>
      <c r="S182" s="4">
        <f>ROUND((O182-Q182),5)</f>
        <v>57.97</v>
      </c>
      <c r="T182" s="5"/>
      <c r="U182" s="4">
        <v>1273</v>
      </c>
    </row>
    <row r="183" spans="1:21">
      <c r="A183" s="1"/>
      <c r="B183" s="1"/>
      <c r="C183" s="1"/>
      <c r="D183" s="1"/>
      <c r="E183" s="1"/>
      <c r="F183" s="1"/>
      <c r="G183" s="1"/>
      <c r="H183" s="1" t="s">
        <v>186</v>
      </c>
      <c r="I183" s="4">
        <v>144.91999999999999</v>
      </c>
      <c r="J183" s="5"/>
      <c r="K183" s="4">
        <v>150</v>
      </c>
      <c r="L183" s="5"/>
      <c r="M183" s="4">
        <f>ROUND((I183-K183),5)</f>
        <v>-5.08</v>
      </c>
      <c r="N183" s="5"/>
      <c r="O183" s="4">
        <v>289.83999999999997</v>
      </c>
      <c r="P183" s="5"/>
      <c r="Q183" s="4">
        <v>300</v>
      </c>
      <c r="R183" s="5"/>
      <c r="S183" s="4">
        <f>ROUND((O183-Q183),5)</f>
        <v>-10.16</v>
      </c>
      <c r="T183" s="5"/>
      <c r="U183" s="4">
        <v>1800</v>
      </c>
    </row>
    <row r="184" spans="1:21" ht="15.75" thickBot="1">
      <c r="A184" s="1"/>
      <c r="B184" s="1"/>
      <c r="C184" s="1"/>
      <c r="D184" s="1"/>
      <c r="E184" s="1"/>
      <c r="F184" s="1"/>
      <c r="G184" s="1"/>
      <c r="H184" s="1" t="s">
        <v>187</v>
      </c>
      <c r="I184" s="6">
        <v>0</v>
      </c>
      <c r="J184" s="5"/>
      <c r="K184" s="6">
        <v>100</v>
      </c>
      <c r="L184" s="5"/>
      <c r="M184" s="6">
        <f>ROUND((I184-K184),5)</f>
        <v>-100</v>
      </c>
      <c r="N184" s="5"/>
      <c r="O184" s="6">
        <v>0</v>
      </c>
      <c r="P184" s="5"/>
      <c r="Q184" s="6">
        <v>200</v>
      </c>
      <c r="R184" s="5"/>
      <c r="S184" s="6">
        <f>ROUND((O184-Q184),5)</f>
        <v>-200</v>
      </c>
      <c r="T184" s="5"/>
      <c r="U184" s="6">
        <v>1200</v>
      </c>
    </row>
    <row r="185" spans="1:21">
      <c r="A185" s="1"/>
      <c r="B185" s="1"/>
      <c r="C185" s="1"/>
      <c r="D185" s="1"/>
      <c r="E185" s="1"/>
      <c r="F185" s="1"/>
      <c r="G185" s="1" t="s">
        <v>188</v>
      </c>
      <c r="H185" s="1"/>
      <c r="I185" s="4">
        <f>ROUND(SUM(I181:I184),5)</f>
        <v>288.60000000000002</v>
      </c>
      <c r="J185" s="5"/>
      <c r="K185" s="4">
        <f>ROUND(SUM(K181:K184),5)</f>
        <v>356</v>
      </c>
      <c r="L185" s="5"/>
      <c r="M185" s="4">
        <f>ROUND((I185-K185),5)</f>
        <v>-67.400000000000006</v>
      </c>
      <c r="N185" s="5"/>
      <c r="O185" s="4">
        <f>ROUND(SUM(O181:O184),5)</f>
        <v>560.80999999999995</v>
      </c>
      <c r="P185" s="5"/>
      <c r="Q185" s="4">
        <f>ROUND(SUM(Q181:Q184),5)</f>
        <v>713</v>
      </c>
      <c r="R185" s="5"/>
      <c r="S185" s="4">
        <f>ROUND((O185-Q185),5)</f>
        <v>-152.19</v>
      </c>
      <c r="T185" s="5"/>
      <c r="U185" s="4">
        <f>ROUND(SUM(U181:U184),5)</f>
        <v>4273</v>
      </c>
    </row>
    <row r="186" spans="1:21">
      <c r="A186" s="1"/>
      <c r="B186" s="1"/>
      <c r="C186" s="1"/>
      <c r="D186" s="1"/>
      <c r="E186" s="1"/>
      <c r="F186" s="1"/>
      <c r="G186" s="1" t="s">
        <v>189</v>
      </c>
      <c r="H186" s="1"/>
      <c r="I186" s="4"/>
      <c r="J186" s="5"/>
      <c r="K186" s="4"/>
      <c r="L186" s="5"/>
      <c r="M186" s="4"/>
      <c r="N186" s="5"/>
      <c r="O186" s="4"/>
      <c r="P186" s="5"/>
      <c r="Q186" s="4"/>
      <c r="R186" s="5"/>
      <c r="S186" s="4"/>
      <c r="T186" s="5"/>
      <c r="U186" s="4"/>
    </row>
    <row r="187" spans="1:21">
      <c r="A187" s="1"/>
      <c r="B187" s="1"/>
      <c r="C187" s="1"/>
      <c r="D187" s="1"/>
      <c r="E187" s="1"/>
      <c r="F187" s="1"/>
      <c r="G187" s="1"/>
      <c r="H187" s="1" t="s">
        <v>190</v>
      </c>
      <c r="I187" s="4">
        <v>71.5</v>
      </c>
      <c r="J187" s="5"/>
      <c r="K187" s="4">
        <v>100</v>
      </c>
      <c r="L187" s="5"/>
      <c r="M187" s="4">
        <f>ROUND((I187-K187),5)</f>
        <v>-28.5</v>
      </c>
      <c r="N187" s="5"/>
      <c r="O187" s="4">
        <v>340.73</v>
      </c>
      <c r="P187" s="5"/>
      <c r="Q187" s="4">
        <v>200</v>
      </c>
      <c r="R187" s="5"/>
      <c r="S187" s="4">
        <f>ROUND((O187-Q187),5)</f>
        <v>140.72999999999999</v>
      </c>
      <c r="T187" s="5"/>
      <c r="U187" s="4">
        <v>1200</v>
      </c>
    </row>
    <row r="188" spans="1:21" ht="15.75" thickBot="1">
      <c r="A188" s="1"/>
      <c r="B188" s="1"/>
      <c r="C188" s="1"/>
      <c r="D188" s="1"/>
      <c r="E188" s="1"/>
      <c r="F188" s="1"/>
      <c r="G188" s="1"/>
      <c r="H188" s="1" t="s">
        <v>191</v>
      </c>
      <c r="I188" s="6">
        <v>300.7</v>
      </c>
      <c r="J188" s="5"/>
      <c r="K188" s="6">
        <v>250</v>
      </c>
      <c r="L188" s="5"/>
      <c r="M188" s="6">
        <f>ROUND((I188-K188),5)</f>
        <v>50.7</v>
      </c>
      <c r="N188" s="5"/>
      <c r="O188" s="6">
        <v>811.86</v>
      </c>
      <c r="P188" s="5"/>
      <c r="Q188" s="6">
        <v>500</v>
      </c>
      <c r="R188" s="5"/>
      <c r="S188" s="6">
        <f>ROUND((O188-Q188),5)</f>
        <v>311.86</v>
      </c>
      <c r="T188" s="5"/>
      <c r="U188" s="6">
        <v>3000</v>
      </c>
    </row>
    <row r="189" spans="1:21">
      <c r="A189" s="1"/>
      <c r="B189" s="1"/>
      <c r="C189" s="1"/>
      <c r="D189" s="1"/>
      <c r="E189" s="1"/>
      <c r="F189" s="1"/>
      <c r="G189" s="1" t="s">
        <v>192</v>
      </c>
      <c r="H189" s="1"/>
      <c r="I189" s="4">
        <f>ROUND(SUM(I186:I188),5)</f>
        <v>372.2</v>
      </c>
      <c r="J189" s="5"/>
      <c r="K189" s="4">
        <f>ROUND(SUM(K186:K188),5)</f>
        <v>350</v>
      </c>
      <c r="L189" s="5"/>
      <c r="M189" s="4">
        <f>ROUND((I189-K189),5)</f>
        <v>22.2</v>
      </c>
      <c r="N189" s="5"/>
      <c r="O189" s="4">
        <f>ROUND(SUM(O186:O188),5)</f>
        <v>1152.5899999999999</v>
      </c>
      <c r="P189" s="5"/>
      <c r="Q189" s="4">
        <f>ROUND(SUM(Q186:Q188),5)</f>
        <v>700</v>
      </c>
      <c r="R189" s="5"/>
      <c r="S189" s="4">
        <f>ROUND((O189-Q189),5)</f>
        <v>452.59</v>
      </c>
      <c r="T189" s="5"/>
      <c r="U189" s="4">
        <f>ROUND(SUM(U186:U188),5)</f>
        <v>4200</v>
      </c>
    </row>
    <row r="190" spans="1:21">
      <c r="A190" s="1"/>
      <c r="B190" s="1"/>
      <c r="C190" s="1"/>
      <c r="D190" s="1"/>
      <c r="E190" s="1"/>
      <c r="F190" s="1"/>
      <c r="G190" s="1" t="s">
        <v>193</v>
      </c>
      <c r="H190" s="1"/>
      <c r="I190" s="4"/>
      <c r="J190" s="5"/>
      <c r="K190" s="4"/>
      <c r="L190" s="5"/>
      <c r="M190" s="4"/>
      <c r="N190" s="5"/>
      <c r="O190" s="4"/>
      <c r="P190" s="5"/>
      <c r="Q190" s="4"/>
      <c r="R190" s="5"/>
      <c r="S190" s="4"/>
      <c r="T190" s="5"/>
      <c r="U190" s="4"/>
    </row>
    <row r="191" spans="1:21">
      <c r="A191" s="1"/>
      <c r="B191" s="1"/>
      <c r="C191" s="1"/>
      <c r="D191" s="1"/>
      <c r="E191" s="1"/>
      <c r="F191" s="1"/>
      <c r="G191" s="1"/>
      <c r="H191" s="1" t="s">
        <v>194</v>
      </c>
      <c r="I191" s="4">
        <v>10702.08</v>
      </c>
      <c r="J191" s="5"/>
      <c r="K191" s="4">
        <v>7599</v>
      </c>
      <c r="L191" s="5"/>
      <c r="M191" s="4">
        <f>ROUND((I191-K191),5)</f>
        <v>3103.08</v>
      </c>
      <c r="N191" s="5"/>
      <c r="O191" s="4">
        <v>18300.68</v>
      </c>
      <c r="P191" s="5"/>
      <c r="Q191" s="4">
        <v>15198</v>
      </c>
      <c r="R191" s="5"/>
      <c r="S191" s="4">
        <f>ROUND((O191-Q191),5)</f>
        <v>3102.68</v>
      </c>
      <c r="T191" s="5"/>
      <c r="U191" s="4">
        <v>91188</v>
      </c>
    </row>
    <row r="192" spans="1:21">
      <c r="A192" s="1"/>
      <c r="B192" s="1"/>
      <c r="C192" s="1"/>
      <c r="D192" s="1"/>
      <c r="E192" s="1"/>
      <c r="F192" s="1"/>
      <c r="G192" s="1"/>
      <c r="H192" s="1" t="s">
        <v>195</v>
      </c>
      <c r="I192" s="4">
        <v>1000.41</v>
      </c>
      <c r="J192" s="5"/>
      <c r="K192" s="4">
        <v>943</v>
      </c>
      <c r="L192" s="5"/>
      <c r="M192" s="4">
        <f>ROUND((I192-K192),5)</f>
        <v>57.41</v>
      </c>
      <c r="N192" s="5"/>
      <c r="O192" s="4">
        <v>1937.65</v>
      </c>
      <c r="P192" s="5"/>
      <c r="Q192" s="4">
        <v>1887</v>
      </c>
      <c r="R192" s="5"/>
      <c r="S192" s="4">
        <f>ROUND((O192-Q192),5)</f>
        <v>50.65</v>
      </c>
      <c r="T192" s="5"/>
      <c r="U192" s="4">
        <v>11317</v>
      </c>
    </row>
    <row r="193" spans="1:21" ht="15.75" thickBot="1">
      <c r="A193" s="1"/>
      <c r="B193" s="1"/>
      <c r="C193" s="1"/>
      <c r="D193" s="1"/>
      <c r="E193" s="1"/>
      <c r="F193" s="1"/>
      <c r="G193" s="1"/>
      <c r="H193" s="1" t="s">
        <v>196</v>
      </c>
      <c r="I193" s="6">
        <v>927.19</v>
      </c>
      <c r="J193" s="5"/>
      <c r="K193" s="6">
        <v>627</v>
      </c>
      <c r="L193" s="5"/>
      <c r="M193" s="6">
        <f>ROUND((I193-K193),5)</f>
        <v>300.19</v>
      </c>
      <c r="N193" s="5"/>
      <c r="O193" s="6">
        <v>1630.07</v>
      </c>
      <c r="P193" s="5"/>
      <c r="Q193" s="6">
        <v>1254</v>
      </c>
      <c r="R193" s="5"/>
      <c r="S193" s="6">
        <f>ROUND((O193-Q193),5)</f>
        <v>376.07</v>
      </c>
      <c r="T193" s="5"/>
      <c r="U193" s="6">
        <v>7517</v>
      </c>
    </row>
    <row r="194" spans="1:21">
      <c r="A194" s="1"/>
      <c r="B194" s="1"/>
      <c r="C194" s="1"/>
      <c r="D194" s="1"/>
      <c r="E194" s="1"/>
      <c r="F194" s="1"/>
      <c r="G194" s="1" t="s">
        <v>197</v>
      </c>
      <c r="H194" s="1"/>
      <c r="I194" s="4">
        <f>ROUND(SUM(I190:I193),5)</f>
        <v>12629.68</v>
      </c>
      <c r="J194" s="5"/>
      <c r="K194" s="4">
        <f>ROUND(SUM(K190:K193),5)</f>
        <v>9169</v>
      </c>
      <c r="L194" s="5"/>
      <c r="M194" s="4">
        <f>ROUND((I194-K194),5)</f>
        <v>3460.68</v>
      </c>
      <c r="N194" s="5"/>
      <c r="O194" s="4">
        <f>ROUND(SUM(O190:O193),5)</f>
        <v>21868.400000000001</v>
      </c>
      <c r="P194" s="5"/>
      <c r="Q194" s="4">
        <f>ROUND(SUM(Q190:Q193),5)</f>
        <v>18339</v>
      </c>
      <c r="R194" s="5"/>
      <c r="S194" s="4">
        <f>ROUND((O194-Q194),5)</f>
        <v>3529.4</v>
      </c>
      <c r="T194" s="5"/>
      <c r="U194" s="4">
        <f>ROUND(SUM(U190:U193),5)</f>
        <v>110022</v>
      </c>
    </row>
    <row r="195" spans="1:21">
      <c r="A195" s="1"/>
      <c r="B195" s="1"/>
      <c r="C195" s="1"/>
      <c r="D195" s="1"/>
      <c r="E195" s="1"/>
      <c r="F195" s="1"/>
      <c r="G195" s="1" t="s">
        <v>198</v>
      </c>
      <c r="H195" s="1"/>
      <c r="I195" s="4"/>
      <c r="J195" s="5"/>
      <c r="K195" s="4"/>
      <c r="L195" s="5"/>
      <c r="M195" s="4"/>
      <c r="N195" s="5"/>
      <c r="O195" s="4"/>
      <c r="P195" s="5"/>
      <c r="Q195" s="4"/>
      <c r="R195" s="5"/>
      <c r="S195" s="4"/>
      <c r="T195" s="5"/>
      <c r="U195" s="4"/>
    </row>
    <row r="196" spans="1:21">
      <c r="A196" s="1"/>
      <c r="B196" s="1"/>
      <c r="C196" s="1"/>
      <c r="D196" s="1"/>
      <c r="E196" s="1"/>
      <c r="F196" s="1"/>
      <c r="G196" s="1"/>
      <c r="H196" s="1" t="s">
        <v>199</v>
      </c>
      <c r="I196" s="4">
        <v>540.98</v>
      </c>
      <c r="J196" s="5"/>
      <c r="K196" s="4">
        <v>300</v>
      </c>
      <c r="L196" s="5"/>
      <c r="M196" s="4">
        <f>ROUND((I196-K196),5)</f>
        <v>240.98</v>
      </c>
      <c r="N196" s="5"/>
      <c r="O196" s="4">
        <v>924.75</v>
      </c>
      <c r="P196" s="5"/>
      <c r="Q196" s="4">
        <v>600</v>
      </c>
      <c r="R196" s="5"/>
      <c r="S196" s="4">
        <f>ROUND((O196-Q196),5)</f>
        <v>324.75</v>
      </c>
      <c r="T196" s="5"/>
      <c r="U196" s="4">
        <v>3600</v>
      </c>
    </row>
    <row r="197" spans="1:21" ht="15.75" thickBot="1">
      <c r="A197" s="1"/>
      <c r="B197" s="1"/>
      <c r="C197" s="1"/>
      <c r="D197" s="1"/>
      <c r="E197" s="1"/>
      <c r="F197" s="1"/>
      <c r="G197" s="1"/>
      <c r="H197" s="1" t="s">
        <v>200</v>
      </c>
      <c r="I197" s="7">
        <v>22.8</v>
      </c>
      <c r="J197" s="5"/>
      <c r="K197" s="7">
        <v>200</v>
      </c>
      <c r="L197" s="5"/>
      <c r="M197" s="7">
        <f>ROUND((I197-K197),5)</f>
        <v>-177.2</v>
      </c>
      <c r="N197" s="5"/>
      <c r="O197" s="7">
        <v>99.72</v>
      </c>
      <c r="P197" s="5"/>
      <c r="Q197" s="7">
        <v>400</v>
      </c>
      <c r="R197" s="5"/>
      <c r="S197" s="7">
        <f>ROUND((O197-Q197),5)</f>
        <v>-300.27999999999997</v>
      </c>
      <c r="T197" s="5"/>
      <c r="U197" s="7">
        <v>2400</v>
      </c>
    </row>
    <row r="198" spans="1:21" ht="15.75" thickBot="1">
      <c r="A198" s="1"/>
      <c r="B198" s="1"/>
      <c r="C198" s="1"/>
      <c r="D198" s="1"/>
      <c r="E198" s="1"/>
      <c r="F198" s="1"/>
      <c r="G198" s="1" t="s">
        <v>201</v>
      </c>
      <c r="H198" s="1"/>
      <c r="I198" s="9">
        <f>ROUND(SUM(I195:I197),5)</f>
        <v>563.78</v>
      </c>
      <c r="J198" s="5"/>
      <c r="K198" s="9">
        <f>ROUND(SUM(K195:K197),5)</f>
        <v>500</v>
      </c>
      <c r="L198" s="5"/>
      <c r="M198" s="9">
        <f>ROUND((I198-K198),5)</f>
        <v>63.78</v>
      </c>
      <c r="N198" s="5"/>
      <c r="O198" s="9">
        <f>ROUND(SUM(O195:O197),5)</f>
        <v>1024.47</v>
      </c>
      <c r="P198" s="5"/>
      <c r="Q198" s="9">
        <f>ROUND(SUM(Q195:Q197),5)</f>
        <v>1000</v>
      </c>
      <c r="R198" s="5"/>
      <c r="S198" s="9">
        <f>ROUND((O198-Q198),5)</f>
        <v>24.47</v>
      </c>
      <c r="T198" s="5"/>
      <c r="U198" s="9">
        <f>ROUND(SUM(U195:U197),5)</f>
        <v>6000</v>
      </c>
    </row>
    <row r="199" spans="1:21" ht="15.75" thickBot="1">
      <c r="A199" s="1"/>
      <c r="B199" s="1"/>
      <c r="C199" s="1"/>
      <c r="D199" s="1"/>
      <c r="E199" s="1"/>
      <c r="F199" s="1" t="s">
        <v>202</v>
      </c>
      <c r="G199" s="1"/>
      <c r="H199" s="1"/>
      <c r="I199" s="8">
        <f>ROUND(SUM(I174:I180)+I185+I189+I194+I198,5)</f>
        <v>16434.939999999999</v>
      </c>
      <c r="J199" s="5"/>
      <c r="K199" s="8">
        <f>ROUND(SUM(K174:K180)+K185+K189+K194+K198,5)</f>
        <v>14125</v>
      </c>
      <c r="L199" s="5"/>
      <c r="M199" s="8">
        <f>ROUND((I199-K199),5)</f>
        <v>2309.94</v>
      </c>
      <c r="N199" s="5"/>
      <c r="O199" s="8">
        <f>ROUND(SUM(O174:O180)+O185+O189+O194+O198,5)</f>
        <v>30413.360000000001</v>
      </c>
      <c r="P199" s="5"/>
      <c r="Q199" s="8">
        <f>ROUND(SUM(Q174:Q180)+Q185+Q189+Q194+Q198,5)</f>
        <v>28252</v>
      </c>
      <c r="R199" s="5"/>
      <c r="S199" s="8">
        <f>ROUND((O199-Q199),5)</f>
        <v>2161.36</v>
      </c>
      <c r="T199" s="5"/>
      <c r="U199" s="8">
        <f>ROUND(SUM(U174:U180)+U185+U189+U194+U198,5)</f>
        <v>169495</v>
      </c>
    </row>
    <row r="200" spans="1:21">
      <c r="A200" s="1"/>
      <c r="B200" s="1"/>
      <c r="C200" s="1"/>
      <c r="D200" s="1"/>
      <c r="E200" s="1" t="s">
        <v>203</v>
      </c>
      <c r="F200" s="1"/>
      <c r="G200" s="1"/>
      <c r="H200" s="1"/>
      <c r="I200" s="4">
        <f>ROUND(I173+I199,5)</f>
        <v>16434.939999999999</v>
      </c>
      <c r="J200" s="5"/>
      <c r="K200" s="4">
        <f>ROUND(K173+K199,5)</f>
        <v>14125</v>
      </c>
      <c r="L200" s="5"/>
      <c r="M200" s="4">
        <f>ROUND((I200-K200),5)</f>
        <v>2309.94</v>
      </c>
      <c r="N200" s="5"/>
      <c r="O200" s="4">
        <f>ROUND(O173+O199,5)</f>
        <v>30413.360000000001</v>
      </c>
      <c r="P200" s="5"/>
      <c r="Q200" s="4">
        <f>ROUND(Q173+Q199,5)</f>
        <v>28252</v>
      </c>
      <c r="R200" s="5"/>
      <c r="S200" s="4">
        <f>ROUND((O200-Q200),5)</f>
        <v>2161.36</v>
      </c>
      <c r="T200" s="5"/>
      <c r="U200" s="4">
        <f>ROUND(U173+U199,5)</f>
        <v>169495</v>
      </c>
    </row>
    <row r="201" spans="1:21">
      <c r="A201" s="1"/>
      <c r="B201" s="1"/>
      <c r="C201" s="1"/>
      <c r="D201" s="1"/>
      <c r="E201" s="1" t="s">
        <v>204</v>
      </c>
      <c r="F201" s="1"/>
      <c r="G201" s="1"/>
      <c r="H201" s="1"/>
      <c r="I201" s="4"/>
      <c r="J201" s="5"/>
      <c r="K201" s="4"/>
      <c r="L201" s="5"/>
      <c r="M201" s="4"/>
      <c r="N201" s="5"/>
      <c r="O201" s="4"/>
      <c r="P201" s="5"/>
      <c r="Q201" s="4"/>
      <c r="R201" s="5"/>
      <c r="S201" s="4"/>
      <c r="T201" s="5"/>
      <c r="U201" s="4"/>
    </row>
    <row r="202" spans="1:21">
      <c r="A202" s="1"/>
      <c r="B202" s="1"/>
      <c r="C202" s="1"/>
      <c r="D202" s="1"/>
      <c r="E202" s="1"/>
      <c r="F202" s="1" t="s">
        <v>205</v>
      </c>
      <c r="G202" s="1"/>
      <c r="H202" s="1"/>
      <c r="I202" s="4"/>
      <c r="J202" s="5"/>
      <c r="K202" s="4"/>
      <c r="L202" s="5"/>
      <c r="M202" s="4"/>
      <c r="N202" s="5"/>
      <c r="O202" s="4"/>
      <c r="P202" s="5"/>
      <c r="Q202" s="4"/>
      <c r="R202" s="5"/>
      <c r="S202" s="4"/>
      <c r="T202" s="5"/>
      <c r="U202" s="4"/>
    </row>
    <row r="203" spans="1:21">
      <c r="A203" s="1"/>
      <c r="B203" s="1"/>
      <c r="C203" s="1"/>
      <c r="D203" s="1"/>
      <c r="E203" s="1"/>
      <c r="F203" s="1"/>
      <c r="G203" s="1" t="s">
        <v>206</v>
      </c>
      <c r="H203" s="1"/>
      <c r="I203" s="4">
        <v>0</v>
      </c>
      <c r="J203" s="5"/>
      <c r="K203" s="4">
        <v>41</v>
      </c>
      <c r="L203" s="5"/>
      <c r="M203" s="4">
        <f>ROUND((I203-K203),5)</f>
        <v>-41</v>
      </c>
      <c r="N203" s="5"/>
      <c r="O203" s="4">
        <v>0</v>
      </c>
      <c r="P203" s="5"/>
      <c r="Q203" s="4">
        <v>82</v>
      </c>
      <c r="R203" s="5"/>
      <c r="S203" s="4">
        <f>ROUND((O203-Q203),5)</f>
        <v>-82</v>
      </c>
      <c r="T203" s="5"/>
      <c r="U203" s="4">
        <v>500</v>
      </c>
    </row>
    <row r="204" spans="1:21">
      <c r="A204" s="1"/>
      <c r="B204" s="1"/>
      <c r="C204" s="1"/>
      <c r="D204" s="1"/>
      <c r="E204" s="1"/>
      <c r="F204" s="1"/>
      <c r="G204" s="1" t="s">
        <v>207</v>
      </c>
      <c r="H204" s="1"/>
      <c r="I204" s="4">
        <v>304.33</v>
      </c>
      <c r="J204" s="5"/>
      <c r="K204" s="4">
        <v>250</v>
      </c>
      <c r="L204" s="5"/>
      <c r="M204" s="4">
        <f>ROUND((I204-K204),5)</f>
        <v>54.33</v>
      </c>
      <c r="N204" s="5"/>
      <c r="O204" s="4">
        <v>304.33</v>
      </c>
      <c r="P204" s="5"/>
      <c r="Q204" s="4">
        <v>500</v>
      </c>
      <c r="R204" s="5"/>
      <c r="S204" s="4">
        <f>ROUND((O204-Q204),5)</f>
        <v>-195.67</v>
      </c>
      <c r="T204" s="5"/>
      <c r="U204" s="4">
        <v>3000</v>
      </c>
    </row>
    <row r="205" spans="1:21">
      <c r="A205" s="1"/>
      <c r="B205" s="1"/>
      <c r="C205" s="1"/>
      <c r="D205" s="1"/>
      <c r="E205" s="1"/>
      <c r="F205" s="1"/>
      <c r="G205" s="1" t="s">
        <v>208</v>
      </c>
      <c r="H205" s="1"/>
      <c r="I205" s="4">
        <v>0</v>
      </c>
      <c r="J205" s="5"/>
      <c r="K205" s="4">
        <v>0</v>
      </c>
      <c r="L205" s="5"/>
      <c r="M205" s="4">
        <f>ROUND((I205-K205),5)</f>
        <v>0</v>
      </c>
      <c r="N205" s="5"/>
      <c r="O205" s="4">
        <v>0</v>
      </c>
      <c r="P205" s="5"/>
      <c r="Q205" s="4">
        <v>0</v>
      </c>
      <c r="R205" s="5"/>
      <c r="S205" s="4">
        <f>ROUND((O205-Q205),5)</f>
        <v>0</v>
      </c>
      <c r="T205" s="5"/>
      <c r="U205" s="4">
        <v>0</v>
      </c>
    </row>
    <row r="206" spans="1:21">
      <c r="A206" s="1"/>
      <c r="B206" s="1"/>
      <c r="C206" s="1"/>
      <c r="D206" s="1"/>
      <c r="E206" s="1"/>
      <c r="F206" s="1"/>
      <c r="G206" s="1" t="s">
        <v>209</v>
      </c>
      <c r="H206" s="1"/>
      <c r="I206" s="4"/>
      <c r="J206" s="5"/>
      <c r="K206" s="4"/>
      <c r="L206" s="5"/>
      <c r="M206" s="4"/>
      <c r="N206" s="5"/>
      <c r="O206" s="4"/>
      <c r="P206" s="5"/>
      <c r="Q206" s="4"/>
      <c r="R206" s="5"/>
      <c r="S206" s="4"/>
      <c r="T206" s="5"/>
      <c r="U206" s="4"/>
    </row>
    <row r="207" spans="1:21">
      <c r="A207" s="1"/>
      <c r="B207" s="1"/>
      <c r="C207" s="1"/>
      <c r="D207" s="1"/>
      <c r="E207" s="1"/>
      <c r="F207" s="1"/>
      <c r="G207" s="1"/>
      <c r="H207" s="1" t="s">
        <v>210</v>
      </c>
      <c r="I207" s="4">
        <v>143.68</v>
      </c>
      <c r="J207" s="5"/>
      <c r="K207" s="4">
        <v>106</v>
      </c>
      <c r="L207" s="5"/>
      <c r="M207" s="4">
        <f>ROUND((I207-K207),5)</f>
        <v>37.68</v>
      </c>
      <c r="N207" s="5"/>
      <c r="O207" s="4">
        <v>270.97000000000003</v>
      </c>
      <c r="P207" s="5"/>
      <c r="Q207" s="4">
        <v>213</v>
      </c>
      <c r="R207" s="5"/>
      <c r="S207" s="4">
        <f>ROUND((O207-Q207),5)</f>
        <v>57.97</v>
      </c>
      <c r="T207" s="5"/>
      <c r="U207" s="4">
        <v>1273</v>
      </c>
    </row>
    <row r="208" spans="1:21">
      <c r="A208" s="1"/>
      <c r="B208" s="1"/>
      <c r="C208" s="1"/>
      <c r="D208" s="1"/>
      <c r="E208" s="1"/>
      <c r="F208" s="1"/>
      <c r="G208" s="1"/>
      <c r="H208" s="1" t="s">
        <v>211</v>
      </c>
      <c r="I208" s="4">
        <v>0</v>
      </c>
      <c r="J208" s="5"/>
      <c r="K208" s="4">
        <v>9</v>
      </c>
      <c r="L208" s="5"/>
      <c r="M208" s="4">
        <f>ROUND((I208-K208),5)</f>
        <v>-9</v>
      </c>
      <c r="N208" s="5"/>
      <c r="O208" s="4">
        <v>0</v>
      </c>
      <c r="P208" s="5"/>
      <c r="Q208" s="4">
        <v>18</v>
      </c>
      <c r="R208" s="5"/>
      <c r="S208" s="4">
        <f>ROUND((O208-Q208),5)</f>
        <v>-18</v>
      </c>
      <c r="T208" s="5"/>
      <c r="U208" s="4">
        <v>100</v>
      </c>
    </row>
    <row r="209" spans="1:21">
      <c r="A209" s="1"/>
      <c r="B209" s="1"/>
      <c r="C209" s="1"/>
      <c r="D209" s="1"/>
      <c r="E209" s="1"/>
      <c r="F209" s="1"/>
      <c r="G209" s="1"/>
      <c r="H209" s="1" t="s">
        <v>212</v>
      </c>
      <c r="I209" s="4">
        <v>0</v>
      </c>
      <c r="J209" s="5"/>
      <c r="K209" s="4">
        <v>0</v>
      </c>
      <c r="L209" s="5"/>
      <c r="M209" s="4">
        <f>ROUND((I209-K209),5)</f>
        <v>0</v>
      </c>
      <c r="N209" s="5"/>
      <c r="O209" s="4">
        <v>0</v>
      </c>
      <c r="P209" s="5"/>
      <c r="Q209" s="4">
        <v>0</v>
      </c>
      <c r="R209" s="5"/>
      <c r="S209" s="4">
        <f>ROUND((O209-Q209),5)</f>
        <v>0</v>
      </c>
      <c r="T209" s="5"/>
      <c r="U209" s="4">
        <v>0</v>
      </c>
    </row>
    <row r="210" spans="1:21" ht="15.75" thickBot="1">
      <c r="A210" s="1"/>
      <c r="B210" s="1"/>
      <c r="C210" s="1"/>
      <c r="D210" s="1"/>
      <c r="E210" s="1"/>
      <c r="F210" s="1"/>
      <c r="G210" s="1"/>
      <c r="H210" s="1" t="s">
        <v>213</v>
      </c>
      <c r="I210" s="6">
        <v>0</v>
      </c>
      <c r="J210" s="5"/>
      <c r="K210" s="6">
        <v>266</v>
      </c>
      <c r="L210" s="5"/>
      <c r="M210" s="6">
        <f>ROUND((I210-K210),5)</f>
        <v>-266</v>
      </c>
      <c r="N210" s="5"/>
      <c r="O210" s="6">
        <v>573.99</v>
      </c>
      <c r="P210" s="5"/>
      <c r="Q210" s="6">
        <v>532</v>
      </c>
      <c r="R210" s="5"/>
      <c r="S210" s="6">
        <f>ROUND((O210-Q210),5)</f>
        <v>41.99</v>
      </c>
      <c r="T210" s="5"/>
      <c r="U210" s="6">
        <v>3200</v>
      </c>
    </row>
    <row r="211" spans="1:21">
      <c r="A211" s="1"/>
      <c r="B211" s="1"/>
      <c r="C211" s="1"/>
      <c r="D211" s="1"/>
      <c r="E211" s="1"/>
      <c r="F211" s="1"/>
      <c r="G211" s="1" t="s">
        <v>214</v>
      </c>
      <c r="H211" s="1"/>
      <c r="I211" s="4">
        <f>ROUND(SUM(I206:I210),5)</f>
        <v>143.68</v>
      </c>
      <c r="J211" s="5"/>
      <c r="K211" s="4">
        <f>ROUND(SUM(K206:K210),5)</f>
        <v>381</v>
      </c>
      <c r="L211" s="5"/>
      <c r="M211" s="4">
        <f>ROUND((I211-K211),5)</f>
        <v>-237.32</v>
      </c>
      <c r="N211" s="5"/>
      <c r="O211" s="4">
        <f>ROUND(SUM(O206:O210),5)</f>
        <v>844.96</v>
      </c>
      <c r="P211" s="5"/>
      <c r="Q211" s="4">
        <f>ROUND(SUM(Q206:Q210),5)</f>
        <v>763</v>
      </c>
      <c r="R211" s="5"/>
      <c r="S211" s="4">
        <f>ROUND((O211-Q211),5)</f>
        <v>81.96</v>
      </c>
      <c r="T211" s="5"/>
      <c r="U211" s="4">
        <f>ROUND(SUM(U206:U210),5)</f>
        <v>4573</v>
      </c>
    </row>
    <row r="212" spans="1:21">
      <c r="A212" s="1"/>
      <c r="B212" s="1"/>
      <c r="C212" s="1"/>
      <c r="D212" s="1"/>
      <c r="E212" s="1"/>
      <c r="F212" s="1"/>
      <c r="G212" s="1" t="s">
        <v>215</v>
      </c>
      <c r="H212" s="1"/>
      <c r="I212" s="4"/>
      <c r="J212" s="5"/>
      <c r="K212" s="4"/>
      <c r="L212" s="5"/>
      <c r="M212" s="4"/>
      <c r="N212" s="5"/>
      <c r="O212" s="4"/>
      <c r="P212" s="5"/>
      <c r="Q212" s="4"/>
      <c r="R212" s="5"/>
      <c r="S212" s="4"/>
      <c r="T212" s="5"/>
      <c r="U212" s="4"/>
    </row>
    <row r="213" spans="1:21">
      <c r="A213" s="1"/>
      <c r="B213" s="1"/>
      <c r="C213" s="1"/>
      <c r="D213" s="1"/>
      <c r="E213" s="1"/>
      <c r="F213" s="1"/>
      <c r="G213" s="1"/>
      <c r="H213" s="1" t="s">
        <v>216</v>
      </c>
      <c r="I213" s="4">
        <v>6076.62</v>
      </c>
      <c r="J213" s="5"/>
      <c r="K213" s="4">
        <v>4843</v>
      </c>
      <c r="L213" s="5"/>
      <c r="M213" s="4">
        <f>ROUND((I213-K213),5)</f>
        <v>1233.6199999999999</v>
      </c>
      <c r="N213" s="5"/>
      <c r="O213" s="4">
        <v>9227.83</v>
      </c>
      <c r="P213" s="5"/>
      <c r="Q213" s="4">
        <v>9686</v>
      </c>
      <c r="R213" s="5"/>
      <c r="S213" s="4">
        <f>ROUND((O213-Q213),5)</f>
        <v>-458.17</v>
      </c>
      <c r="T213" s="5"/>
      <c r="U213" s="4">
        <v>58106</v>
      </c>
    </row>
    <row r="214" spans="1:21" ht="15.75" thickBot="1">
      <c r="A214" s="1"/>
      <c r="B214" s="1"/>
      <c r="C214" s="1"/>
      <c r="D214" s="1"/>
      <c r="E214" s="1"/>
      <c r="F214" s="1"/>
      <c r="G214" s="1"/>
      <c r="H214" s="1" t="s">
        <v>217</v>
      </c>
      <c r="I214" s="7">
        <v>562.11</v>
      </c>
      <c r="J214" s="5"/>
      <c r="K214" s="7">
        <v>444</v>
      </c>
      <c r="L214" s="5"/>
      <c r="M214" s="7">
        <f>ROUND((I214-K214),5)</f>
        <v>118.11</v>
      </c>
      <c r="N214" s="5"/>
      <c r="O214" s="7">
        <v>853.57</v>
      </c>
      <c r="P214" s="5"/>
      <c r="Q214" s="7">
        <v>887</v>
      </c>
      <c r="R214" s="5"/>
      <c r="S214" s="7">
        <f>ROUND((O214-Q214),5)</f>
        <v>-33.43</v>
      </c>
      <c r="T214" s="5"/>
      <c r="U214" s="7">
        <v>5327</v>
      </c>
    </row>
    <row r="215" spans="1:21" ht="15.75" thickBot="1">
      <c r="A215" s="1"/>
      <c r="B215" s="1"/>
      <c r="C215" s="1"/>
      <c r="D215" s="1"/>
      <c r="E215" s="1"/>
      <c r="F215" s="1"/>
      <c r="G215" s="1" t="s">
        <v>218</v>
      </c>
      <c r="H215" s="1"/>
      <c r="I215" s="9">
        <f>ROUND(SUM(I212:I214),5)</f>
        <v>6638.73</v>
      </c>
      <c r="J215" s="5"/>
      <c r="K215" s="9">
        <f>ROUND(SUM(K212:K214),5)</f>
        <v>5287</v>
      </c>
      <c r="L215" s="5"/>
      <c r="M215" s="9">
        <f>ROUND((I215-K215),5)</f>
        <v>1351.73</v>
      </c>
      <c r="N215" s="5"/>
      <c r="O215" s="9">
        <f>ROUND(SUM(O212:O214),5)</f>
        <v>10081.4</v>
      </c>
      <c r="P215" s="5"/>
      <c r="Q215" s="9">
        <f>ROUND(SUM(Q212:Q214),5)</f>
        <v>10573</v>
      </c>
      <c r="R215" s="5"/>
      <c r="S215" s="9">
        <f>ROUND((O215-Q215),5)</f>
        <v>-491.6</v>
      </c>
      <c r="T215" s="5"/>
      <c r="U215" s="9">
        <f>ROUND(SUM(U212:U214),5)</f>
        <v>63433</v>
      </c>
    </row>
    <row r="216" spans="1:21" ht="15.75" thickBot="1">
      <c r="A216" s="1"/>
      <c r="B216" s="1"/>
      <c r="C216" s="1"/>
      <c r="D216" s="1"/>
      <c r="E216" s="1"/>
      <c r="F216" s="1" t="s">
        <v>219</v>
      </c>
      <c r="G216" s="1"/>
      <c r="H216" s="1"/>
      <c r="I216" s="8">
        <f>ROUND(SUM(I202:I205)+I211+I215,5)</f>
        <v>7086.74</v>
      </c>
      <c r="J216" s="5"/>
      <c r="K216" s="8">
        <f>ROUND(SUM(K202:K205)+K211+K215,5)</f>
        <v>5959</v>
      </c>
      <c r="L216" s="5"/>
      <c r="M216" s="8">
        <f>ROUND((I216-K216),5)</f>
        <v>1127.74</v>
      </c>
      <c r="N216" s="5"/>
      <c r="O216" s="8">
        <f>ROUND(SUM(O202:O205)+O211+O215,5)</f>
        <v>11230.69</v>
      </c>
      <c r="P216" s="5"/>
      <c r="Q216" s="8">
        <f>ROUND(SUM(Q202:Q205)+Q211+Q215,5)</f>
        <v>11918</v>
      </c>
      <c r="R216" s="5"/>
      <c r="S216" s="8">
        <f>ROUND((O216-Q216),5)</f>
        <v>-687.31</v>
      </c>
      <c r="T216" s="5"/>
      <c r="U216" s="8">
        <f>ROUND(SUM(U202:U205)+U211+U215,5)</f>
        <v>71506</v>
      </c>
    </row>
    <row r="217" spans="1:21">
      <c r="A217" s="1"/>
      <c r="B217" s="1"/>
      <c r="C217" s="1"/>
      <c r="D217" s="1"/>
      <c r="E217" s="1" t="s">
        <v>220</v>
      </c>
      <c r="F217" s="1"/>
      <c r="G217" s="1"/>
      <c r="H217" s="1"/>
      <c r="I217" s="4">
        <f>ROUND(I201+I216,5)</f>
        <v>7086.74</v>
      </c>
      <c r="J217" s="5"/>
      <c r="K217" s="4">
        <f>ROUND(K201+K216,5)</f>
        <v>5959</v>
      </c>
      <c r="L217" s="5"/>
      <c r="M217" s="4">
        <f>ROUND((I217-K217),5)</f>
        <v>1127.74</v>
      </c>
      <c r="N217" s="5"/>
      <c r="O217" s="4">
        <f>ROUND(O201+O216,5)</f>
        <v>11230.69</v>
      </c>
      <c r="P217" s="5"/>
      <c r="Q217" s="4">
        <f>ROUND(Q201+Q216,5)</f>
        <v>11918</v>
      </c>
      <c r="R217" s="5"/>
      <c r="S217" s="4">
        <f>ROUND((O217-Q217),5)</f>
        <v>-687.31</v>
      </c>
      <c r="T217" s="5"/>
      <c r="U217" s="4">
        <f>ROUND(U201+U216,5)</f>
        <v>71506</v>
      </c>
    </row>
    <row r="218" spans="1:21">
      <c r="A218" s="1"/>
      <c r="B218" s="1"/>
      <c r="C218" s="1"/>
      <c r="D218" s="1"/>
      <c r="E218" s="1" t="s">
        <v>221</v>
      </c>
      <c r="F218" s="1"/>
      <c r="G218" s="1"/>
      <c r="H218" s="1"/>
      <c r="I218" s="4"/>
      <c r="J218" s="5"/>
      <c r="K218" s="4"/>
      <c r="L218" s="5"/>
      <c r="M218" s="4"/>
      <c r="N218" s="5"/>
      <c r="O218" s="4"/>
      <c r="P218" s="5"/>
      <c r="Q218" s="4"/>
      <c r="R218" s="5"/>
      <c r="S218" s="4"/>
      <c r="T218" s="5"/>
      <c r="U218" s="4"/>
    </row>
    <row r="219" spans="1:21">
      <c r="A219" s="1"/>
      <c r="B219" s="1"/>
      <c r="C219" s="1"/>
      <c r="D219" s="1"/>
      <c r="E219" s="1"/>
      <c r="F219" s="1" t="s">
        <v>222</v>
      </c>
      <c r="G219" s="1"/>
      <c r="H219" s="1"/>
      <c r="I219" s="4"/>
      <c r="J219" s="5"/>
      <c r="K219" s="4"/>
      <c r="L219" s="5"/>
      <c r="M219" s="4"/>
      <c r="N219" s="5"/>
      <c r="O219" s="4"/>
      <c r="P219" s="5"/>
      <c r="Q219" s="4"/>
      <c r="R219" s="5"/>
      <c r="S219" s="4"/>
      <c r="T219" s="5"/>
      <c r="U219" s="4"/>
    </row>
    <row r="220" spans="1:21">
      <c r="A220" s="1"/>
      <c r="B220" s="1"/>
      <c r="C220" s="1"/>
      <c r="D220" s="1"/>
      <c r="E220" s="1"/>
      <c r="F220" s="1"/>
      <c r="G220" s="1" t="s">
        <v>223</v>
      </c>
      <c r="H220" s="1"/>
      <c r="I220" s="4">
        <v>1223.18</v>
      </c>
      <c r="J220" s="5"/>
      <c r="K220" s="4">
        <v>961</v>
      </c>
      <c r="L220" s="5"/>
      <c r="M220" s="4">
        <f>ROUND((I220-K220),5)</f>
        <v>262.18</v>
      </c>
      <c r="N220" s="5"/>
      <c r="O220" s="4">
        <v>2988.43</v>
      </c>
      <c r="P220" s="5"/>
      <c r="Q220" s="4">
        <v>1922</v>
      </c>
      <c r="R220" s="5"/>
      <c r="S220" s="4">
        <f>ROUND((O220-Q220),5)</f>
        <v>1066.43</v>
      </c>
      <c r="T220" s="5"/>
      <c r="U220" s="4">
        <v>11523</v>
      </c>
    </row>
    <row r="221" spans="1:21">
      <c r="A221" s="1"/>
      <c r="B221" s="1"/>
      <c r="C221" s="1"/>
      <c r="D221" s="1"/>
      <c r="E221" s="1"/>
      <c r="F221" s="1"/>
      <c r="G221" s="1" t="s">
        <v>224</v>
      </c>
      <c r="H221" s="1"/>
      <c r="I221" s="4">
        <v>793</v>
      </c>
      <c r="J221" s="5"/>
      <c r="K221" s="4">
        <v>500</v>
      </c>
      <c r="L221" s="5"/>
      <c r="M221" s="4">
        <f>ROUND((I221-K221),5)</f>
        <v>293</v>
      </c>
      <c r="N221" s="5"/>
      <c r="O221" s="4">
        <v>793</v>
      </c>
      <c r="P221" s="5"/>
      <c r="Q221" s="4">
        <v>1000</v>
      </c>
      <c r="R221" s="5"/>
      <c r="S221" s="4">
        <f>ROUND((O221-Q221),5)</f>
        <v>-207</v>
      </c>
      <c r="T221" s="5"/>
      <c r="U221" s="4">
        <v>6000</v>
      </c>
    </row>
    <row r="222" spans="1:21">
      <c r="A222" s="1"/>
      <c r="B222" s="1"/>
      <c r="C222" s="1"/>
      <c r="D222" s="1"/>
      <c r="E222" s="1"/>
      <c r="F222" s="1"/>
      <c r="G222" s="1" t="s">
        <v>225</v>
      </c>
      <c r="H222" s="1"/>
      <c r="I222" s="4">
        <v>0</v>
      </c>
      <c r="J222" s="5"/>
      <c r="K222" s="4">
        <v>331</v>
      </c>
      <c r="L222" s="5"/>
      <c r="M222" s="4">
        <f>ROUND((I222-K222),5)</f>
        <v>-331</v>
      </c>
      <c r="N222" s="5"/>
      <c r="O222" s="4">
        <v>533.33000000000004</v>
      </c>
      <c r="P222" s="5"/>
      <c r="Q222" s="4">
        <v>663</v>
      </c>
      <c r="R222" s="5"/>
      <c r="S222" s="4">
        <f>ROUND((O222-Q222),5)</f>
        <v>-129.66999999999999</v>
      </c>
      <c r="T222" s="5"/>
      <c r="U222" s="4">
        <v>3973</v>
      </c>
    </row>
    <row r="223" spans="1:21">
      <c r="A223" s="1"/>
      <c r="B223" s="1"/>
      <c r="C223" s="1"/>
      <c r="D223" s="1"/>
      <c r="E223" s="1"/>
      <c r="F223" s="1"/>
      <c r="G223" s="1" t="s">
        <v>226</v>
      </c>
      <c r="H223" s="1"/>
      <c r="I223" s="4"/>
      <c r="J223" s="5"/>
      <c r="K223" s="4"/>
      <c r="L223" s="5"/>
      <c r="M223" s="4"/>
      <c r="N223" s="5"/>
      <c r="O223" s="4"/>
      <c r="P223" s="5"/>
      <c r="Q223" s="4"/>
      <c r="R223" s="5"/>
      <c r="S223" s="4"/>
      <c r="T223" s="5"/>
      <c r="U223" s="4"/>
    </row>
    <row r="224" spans="1:21">
      <c r="A224" s="1"/>
      <c r="B224" s="1"/>
      <c r="C224" s="1"/>
      <c r="D224" s="1"/>
      <c r="E224" s="1"/>
      <c r="F224" s="1"/>
      <c r="G224" s="1"/>
      <c r="H224" s="1" t="s">
        <v>227</v>
      </c>
      <c r="I224" s="4">
        <v>125.2</v>
      </c>
      <c r="J224" s="5"/>
      <c r="K224" s="4">
        <v>112</v>
      </c>
      <c r="L224" s="5"/>
      <c r="M224" s="4">
        <f>ROUND((I224-K224),5)</f>
        <v>13.2</v>
      </c>
      <c r="N224" s="5"/>
      <c r="O224" s="4">
        <v>250.4</v>
      </c>
      <c r="P224" s="5"/>
      <c r="Q224" s="4">
        <v>224</v>
      </c>
      <c r="R224" s="5"/>
      <c r="S224" s="4">
        <f>ROUND((O224-Q224),5)</f>
        <v>26.4</v>
      </c>
      <c r="T224" s="5"/>
      <c r="U224" s="4">
        <v>1350</v>
      </c>
    </row>
    <row r="225" spans="1:21">
      <c r="A225" s="1"/>
      <c r="B225" s="1"/>
      <c r="C225" s="1"/>
      <c r="D225" s="1"/>
      <c r="E225" s="1"/>
      <c r="F225" s="1"/>
      <c r="G225" s="1"/>
      <c r="H225" s="1" t="s">
        <v>228</v>
      </c>
      <c r="I225" s="4">
        <v>1293.08</v>
      </c>
      <c r="J225" s="5"/>
      <c r="K225" s="4">
        <v>959</v>
      </c>
      <c r="L225" s="5"/>
      <c r="M225" s="4">
        <f>ROUND((I225-K225),5)</f>
        <v>334.08</v>
      </c>
      <c r="N225" s="5"/>
      <c r="O225" s="4">
        <v>2438.71</v>
      </c>
      <c r="P225" s="5"/>
      <c r="Q225" s="4">
        <v>1918</v>
      </c>
      <c r="R225" s="5"/>
      <c r="S225" s="4">
        <f>ROUND((O225-Q225),5)</f>
        <v>520.71</v>
      </c>
      <c r="T225" s="5"/>
      <c r="U225" s="4">
        <v>11500</v>
      </c>
    </row>
    <row r="226" spans="1:21">
      <c r="A226" s="1"/>
      <c r="B226" s="1"/>
      <c r="C226" s="1"/>
      <c r="D226" s="1"/>
      <c r="E226" s="1"/>
      <c r="F226" s="1"/>
      <c r="G226" s="1"/>
      <c r="H226" s="1" t="s">
        <v>229</v>
      </c>
      <c r="I226" s="4">
        <v>0</v>
      </c>
      <c r="J226" s="5"/>
      <c r="K226" s="4">
        <v>12</v>
      </c>
      <c r="L226" s="5"/>
      <c r="M226" s="4">
        <f>ROUND((I226-K226),5)</f>
        <v>-12</v>
      </c>
      <c r="N226" s="5"/>
      <c r="O226" s="4">
        <v>0</v>
      </c>
      <c r="P226" s="5"/>
      <c r="Q226" s="4">
        <v>24</v>
      </c>
      <c r="R226" s="5"/>
      <c r="S226" s="4">
        <f>ROUND((O226-Q226),5)</f>
        <v>-24</v>
      </c>
      <c r="T226" s="5"/>
      <c r="U226" s="4">
        <v>150</v>
      </c>
    </row>
    <row r="227" spans="1:21" ht="15.75" thickBot="1">
      <c r="A227" s="1"/>
      <c r="B227" s="1"/>
      <c r="C227" s="1"/>
      <c r="D227" s="1"/>
      <c r="E227" s="1"/>
      <c r="F227" s="1"/>
      <c r="G227" s="1"/>
      <c r="H227" s="1" t="s">
        <v>230</v>
      </c>
      <c r="I227" s="6">
        <v>0</v>
      </c>
      <c r="J227" s="5"/>
      <c r="K227" s="6">
        <v>25</v>
      </c>
      <c r="L227" s="5"/>
      <c r="M227" s="6">
        <f>ROUND((I227-K227),5)</f>
        <v>-25</v>
      </c>
      <c r="N227" s="5"/>
      <c r="O227" s="6">
        <v>77.78</v>
      </c>
      <c r="P227" s="5"/>
      <c r="Q227" s="6">
        <v>50</v>
      </c>
      <c r="R227" s="5"/>
      <c r="S227" s="6">
        <f>ROUND((O227-Q227),5)</f>
        <v>27.78</v>
      </c>
      <c r="T227" s="5"/>
      <c r="U227" s="6">
        <v>300</v>
      </c>
    </row>
    <row r="228" spans="1:21">
      <c r="A228" s="1"/>
      <c r="B228" s="1"/>
      <c r="C228" s="1"/>
      <c r="D228" s="1"/>
      <c r="E228" s="1"/>
      <c r="F228" s="1"/>
      <c r="G228" s="1" t="s">
        <v>231</v>
      </c>
      <c r="H228" s="1"/>
      <c r="I228" s="4">
        <f>ROUND(SUM(I223:I227),5)</f>
        <v>1418.28</v>
      </c>
      <c r="J228" s="5"/>
      <c r="K228" s="4">
        <f>ROUND(SUM(K223:K227),5)</f>
        <v>1108</v>
      </c>
      <c r="L228" s="5"/>
      <c r="M228" s="4">
        <f>ROUND((I228-K228),5)</f>
        <v>310.27999999999997</v>
      </c>
      <c r="N228" s="5"/>
      <c r="O228" s="4">
        <f>ROUND(SUM(O223:O227),5)</f>
        <v>2766.89</v>
      </c>
      <c r="P228" s="5"/>
      <c r="Q228" s="4">
        <f>ROUND(SUM(Q223:Q227),5)</f>
        <v>2216</v>
      </c>
      <c r="R228" s="5"/>
      <c r="S228" s="4">
        <f>ROUND((O228-Q228),5)</f>
        <v>550.89</v>
      </c>
      <c r="T228" s="5"/>
      <c r="U228" s="4">
        <f>ROUND(SUM(U223:U227),5)</f>
        <v>13300</v>
      </c>
    </row>
    <row r="229" spans="1:21">
      <c r="A229" s="1"/>
      <c r="B229" s="1"/>
      <c r="C229" s="1"/>
      <c r="D229" s="1"/>
      <c r="E229" s="1"/>
      <c r="F229" s="1"/>
      <c r="G229" s="1" t="s">
        <v>232</v>
      </c>
      <c r="H229" s="1"/>
      <c r="I229" s="4"/>
      <c r="J229" s="5"/>
      <c r="K229" s="4"/>
      <c r="L229" s="5"/>
      <c r="M229" s="4"/>
      <c r="N229" s="5"/>
      <c r="O229" s="4"/>
      <c r="P229" s="5"/>
      <c r="Q229" s="4"/>
      <c r="R229" s="5"/>
      <c r="S229" s="4"/>
      <c r="T229" s="5"/>
      <c r="U229" s="4"/>
    </row>
    <row r="230" spans="1:21">
      <c r="A230" s="1"/>
      <c r="B230" s="1"/>
      <c r="C230" s="1"/>
      <c r="D230" s="1"/>
      <c r="E230" s="1"/>
      <c r="F230" s="1"/>
      <c r="G230" s="1"/>
      <c r="H230" s="1" t="s">
        <v>233</v>
      </c>
      <c r="I230" s="4">
        <v>13760.34</v>
      </c>
      <c r="J230" s="5"/>
      <c r="K230" s="4">
        <v>25772</v>
      </c>
      <c r="L230" s="5"/>
      <c r="M230" s="4">
        <f>ROUND((I230-K230),5)</f>
        <v>-12011.66</v>
      </c>
      <c r="N230" s="5"/>
      <c r="O230" s="4">
        <v>14570.78</v>
      </c>
      <c r="P230" s="5"/>
      <c r="Q230" s="4">
        <v>51544</v>
      </c>
      <c r="R230" s="5"/>
      <c r="S230" s="4">
        <f>ROUND((O230-Q230),5)</f>
        <v>-36973.22</v>
      </c>
      <c r="T230" s="5"/>
      <c r="U230" s="4">
        <v>309271</v>
      </c>
    </row>
    <row r="231" spans="1:21">
      <c r="A231" s="1"/>
      <c r="B231" s="1"/>
      <c r="C231" s="1"/>
      <c r="D231" s="1"/>
      <c r="E231" s="1"/>
      <c r="F231" s="1"/>
      <c r="G231" s="1"/>
      <c r="H231" s="1" t="s">
        <v>234</v>
      </c>
      <c r="I231" s="4">
        <v>0</v>
      </c>
      <c r="J231" s="5"/>
      <c r="K231" s="4">
        <v>27</v>
      </c>
      <c r="L231" s="5"/>
      <c r="M231" s="4">
        <f>ROUND((I231-K231),5)</f>
        <v>-27</v>
      </c>
      <c r="N231" s="5"/>
      <c r="O231" s="4">
        <v>34.9</v>
      </c>
      <c r="P231" s="5"/>
      <c r="Q231" s="4">
        <v>54</v>
      </c>
      <c r="R231" s="5"/>
      <c r="S231" s="4">
        <f>ROUND((O231-Q231),5)</f>
        <v>-19.100000000000001</v>
      </c>
      <c r="T231" s="5"/>
      <c r="U231" s="4">
        <v>314</v>
      </c>
    </row>
    <row r="232" spans="1:21" ht="15.75" thickBot="1">
      <c r="A232" s="1"/>
      <c r="B232" s="1"/>
      <c r="C232" s="1"/>
      <c r="D232" s="1"/>
      <c r="E232" s="1"/>
      <c r="F232" s="1"/>
      <c r="G232" s="1"/>
      <c r="H232" s="1" t="s">
        <v>235</v>
      </c>
      <c r="I232" s="6">
        <v>1272.72</v>
      </c>
      <c r="J232" s="5"/>
      <c r="K232" s="6">
        <v>2319</v>
      </c>
      <c r="L232" s="5"/>
      <c r="M232" s="6">
        <f>ROUND((I232-K232),5)</f>
        <v>-1046.28</v>
      </c>
      <c r="N232" s="5"/>
      <c r="O232" s="6">
        <v>1347.69</v>
      </c>
      <c r="P232" s="5"/>
      <c r="Q232" s="6">
        <v>4638</v>
      </c>
      <c r="R232" s="5"/>
      <c r="S232" s="6">
        <f>ROUND((O232-Q232),5)</f>
        <v>-3290.31</v>
      </c>
      <c r="T232" s="5"/>
      <c r="U232" s="6">
        <v>27834</v>
      </c>
    </row>
    <row r="233" spans="1:21">
      <c r="A233" s="1"/>
      <c r="B233" s="1"/>
      <c r="C233" s="1"/>
      <c r="D233" s="1"/>
      <c r="E233" s="1"/>
      <c r="F233" s="1"/>
      <c r="G233" s="1" t="s">
        <v>236</v>
      </c>
      <c r="H233" s="1"/>
      <c r="I233" s="4">
        <f>ROUND(SUM(I229:I232),5)</f>
        <v>15033.06</v>
      </c>
      <c r="J233" s="5"/>
      <c r="K233" s="4">
        <f>ROUND(SUM(K229:K232),5)</f>
        <v>28118</v>
      </c>
      <c r="L233" s="5"/>
      <c r="M233" s="4">
        <f>ROUND((I233-K233),5)</f>
        <v>-13084.94</v>
      </c>
      <c r="N233" s="5"/>
      <c r="O233" s="4">
        <f>ROUND(SUM(O229:O232),5)</f>
        <v>15953.37</v>
      </c>
      <c r="P233" s="5"/>
      <c r="Q233" s="4">
        <f>ROUND(SUM(Q229:Q232),5)</f>
        <v>56236</v>
      </c>
      <c r="R233" s="5"/>
      <c r="S233" s="4">
        <f>ROUND((O233-Q233),5)</f>
        <v>-40282.629999999997</v>
      </c>
      <c r="T233" s="5"/>
      <c r="U233" s="4">
        <f>ROUND(SUM(U229:U232),5)</f>
        <v>337419</v>
      </c>
    </row>
    <row r="234" spans="1:21">
      <c r="A234" s="1"/>
      <c r="B234" s="1"/>
      <c r="C234" s="1"/>
      <c r="D234" s="1"/>
      <c r="E234" s="1"/>
      <c r="F234" s="1"/>
      <c r="G234" s="1" t="s">
        <v>237</v>
      </c>
      <c r="H234" s="1"/>
      <c r="I234" s="4"/>
      <c r="J234" s="5"/>
      <c r="K234" s="4"/>
      <c r="L234" s="5"/>
      <c r="M234" s="4"/>
      <c r="N234" s="5"/>
      <c r="O234" s="4"/>
      <c r="P234" s="5"/>
      <c r="Q234" s="4"/>
      <c r="R234" s="5"/>
      <c r="S234" s="4"/>
      <c r="T234" s="5"/>
      <c r="U234" s="4"/>
    </row>
    <row r="235" spans="1:21" ht="15.75" thickBot="1">
      <c r="A235" s="1"/>
      <c r="B235" s="1"/>
      <c r="C235" s="1"/>
      <c r="D235" s="1"/>
      <c r="E235" s="1"/>
      <c r="F235" s="1"/>
      <c r="G235" s="1"/>
      <c r="H235" s="1" t="s">
        <v>238</v>
      </c>
      <c r="I235" s="7">
        <v>0</v>
      </c>
      <c r="J235" s="5"/>
      <c r="K235" s="7">
        <v>34</v>
      </c>
      <c r="L235" s="5"/>
      <c r="M235" s="7">
        <f>ROUND((I235-K235),5)</f>
        <v>-34</v>
      </c>
      <c r="N235" s="5"/>
      <c r="O235" s="7">
        <v>0</v>
      </c>
      <c r="P235" s="5"/>
      <c r="Q235" s="7">
        <v>68</v>
      </c>
      <c r="R235" s="5"/>
      <c r="S235" s="7">
        <f>ROUND((O235-Q235),5)</f>
        <v>-68</v>
      </c>
      <c r="T235" s="5"/>
      <c r="U235" s="7">
        <v>400</v>
      </c>
    </row>
    <row r="236" spans="1:21" ht="15.75" thickBot="1">
      <c r="A236" s="1"/>
      <c r="B236" s="1"/>
      <c r="C236" s="1"/>
      <c r="D236" s="1"/>
      <c r="E236" s="1"/>
      <c r="F236" s="1"/>
      <c r="G236" s="1" t="s">
        <v>239</v>
      </c>
      <c r="H236" s="1"/>
      <c r="I236" s="9">
        <f>ROUND(SUM(I234:I235),5)</f>
        <v>0</v>
      </c>
      <c r="J236" s="5"/>
      <c r="K236" s="9">
        <f>ROUND(SUM(K234:K235),5)</f>
        <v>34</v>
      </c>
      <c r="L236" s="5"/>
      <c r="M236" s="9">
        <f>ROUND((I236-K236),5)</f>
        <v>-34</v>
      </c>
      <c r="N236" s="5"/>
      <c r="O236" s="9">
        <f>ROUND(SUM(O234:O235),5)</f>
        <v>0</v>
      </c>
      <c r="P236" s="5"/>
      <c r="Q236" s="9">
        <f>ROUND(SUM(Q234:Q235),5)</f>
        <v>68</v>
      </c>
      <c r="R236" s="5"/>
      <c r="S236" s="9">
        <f>ROUND((O236-Q236),5)</f>
        <v>-68</v>
      </c>
      <c r="T236" s="5"/>
      <c r="U236" s="9">
        <f>ROUND(SUM(U234:U235),5)</f>
        <v>400</v>
      </c>
    </row>
    <row r="237" spans="1:21" ht="15.75" thickBot="1">
      <c r="A237" s="1"/>
      <c r="B237" s="1"/>
      <c r="C237" s="1"/>
      <c r="D237" s="1"/>
      <c r="E237" s="1"/>
      <c r="F237" s="1" t="s">
        <v>240</v>
      </c>
      <c r="G237" s="1"/>
      <c r="H237" s="1"/>
      <c r="I237" s="8">
        <f>ROUND(SUM(I219:I222)+I228+I233+I236,5)</f>
        <v>18467.52</v>
      </c>
      <c r="J237" s="5"/>
      <c r="K237" s="8">
        <f>ROUND(SUM(K219:K222)+K228+K233+K236,5)</f>
        <v>31052</v>
      </c>
      <c r="L237" s="5"/>
      <c r="M237" s="8">
        <f>ROUND((I237-K237),5)</f>
        <v>-12584.48</v>
      </c>
      <c r="N237" s="5"/>
      <c r="O237" s="8">
        <f>ROUND(SUM(O219:O222)+O228+O233+O236,5)</f>
        <v>23035.02</v>
      </c>
      <c r="P237" s="5"/>
      <c r="Q237" s="8">
        <f>ROUND(SUM(Q219:Q222)+Q228+Q233+Q236,5)</f>
        <v>62105</v>
      </c>
      <c r="R237" s="5"/>
      <c r="S237" s="8">
        <f>ROUND((O237-Q237),5)</f>
        <v>-39069.980000000003</v>
      </c>
      <c r="T237" s="5"/>
      <c r="U237" s="8">
        <f>ROUND(SUM(U219:U222)+U228+U233+U236,5)</f>
        <v>372615</v>
      </c>
    </row>
    <row r="238" spans="1:21">
      <c r="A238" s="1"/>
      <c r="B238" s="1"/>
      <c r="C238" s="1"/>
      <c r="D238" s="1"/>
      <c r="E238" s="1" t="s">
        <v>241</v>
      </c>
      <c r="F238" s="1"/>
      <c r="G238" s="1"/>
      <c r="H238" s="1"/>
      <c r="I238" s="4">
        <f>ROUND(I218+I237,5)</f>
        <v>18467.52</v>
      </c>
      <c r="J238" s="5"/>
      <c r="K238" s="4">
        <f>ROUND(K218+K237,5)</f>
        <v>31052</v>
      </c>
      <c r="L238" s="5"/>
      <c r="M238" s="4">
        <f>ROUND((I238-K238),5)</f>
        <v>-12584.48</v>
      </c>
      <c r="N238" s="5"/>
      <c r="O238" s="4">
        <f>ROUND(O218+O237,5)</f>
        <v>23035.02</v>
      </c>
      <c r="P238" s="5"/>
      <c r="Q238" s="4">
        <f>ROUND(Q218+Q237,5)</f>
        <v>62105</v>
      </c>
      <c r="R238" s="5"/>
      <c r="S238" s="4">
        <f>ROUND((O238-Q238),5)</f>
        <v>-39069.980000000003</v>
      </c>
      <c r="T238" s="5"/>
      <c r="U238" s="4">
        <f>ROUND(U218+U237,5)</f>
        <v>372615</v>
      </c>
    </row>
    <row r="239" spans="1:21">
      <c r="A239" s="1"/>
      <c r="B239" s="1"/>
      <c r="C239" s="1"/>
      <c r="D239" s="1"/>
      <c r="E239" s="1" t="s">
        <v>242</v>
      </c>
      <c r="F239" s="1"/>
      <c r="G239" s="1"/>
      <c r="H239" s="1"/>
      <c r="I239" s="4"/>
      <c r="J239" s="5"/>
      <c r="K239" s="4"/>
      <c r="L239" s="5"/>
      <c r="M239" s="4"/>
      <c r="N239" s="5"/>
      <c r="O239" s="4"/>
      <c r="P239" s="5"/>
      <c r="Q239" s="4"/>
      <c r="R239" s="5"/>
      <c r="S239" s="4"/>
      <c r="T239" s="5"/>
      <c r="U239" s="4"/>
    </row>
    <row r="240" spans="1:21">
      <c r="A240" s="1"/>
      <c r="B240" s="1"/>
      <c r="C240" s="1"/>
      <c r="D240" s="1"/>
      <c r="E240" s="1"/>
      <c r="F240" s="1" t="s">
        <v>243</v>
      </c>
      <c r="G240" s="1"/>
      <c r="H240" s="1"/>
      <c r="I240" s="4">
        <v>0</v>
      </c>
      <c r="J240" s="5"/>
      <c r="K240" s="4">
        <v>166</v>
      </c>
      <c r="L240" s="5"/>
      <c r="M240" s="4">
        <f>ROUND((I240-K240),5)</f>
        <v>-166</v>
      </c>
      <c r="N240" s="5"/>
      <c r="O240" s="4">
        <v>0</v>
      </c>
      <c r="P240" s="5"/>
      <c r="Q240" s="4">
        <v>332</v>
      </c>
      <c r="R240" s="5"/>
      <c r="S240" s="4">
        <f>ROUND((O240-Q240),5)</f>
        <v>-332</v>
      </c>
      <c r="T240" s="5"/>
      <c r="U240" s="4">
        <v>2000</v>
      </c>
    </row>
    <row r="241" spans="1:21">
      <c r="A241" s="1"/>
      <c r="B241" s="1"/>
      <c r="C241" s="1"/>
      <c r="D241" s="1"/>
      <c r="E241" s="1"/>
      <c r="F241" s="1" t="s">
        <v>244</v>
      </c>
      <c r="G241" s="1"/>
      <c r="H241" s="1"/>
      <c r="I241" s="4"/>
      <c r="J241" s="5"/>
      <c r="K241" s="4"/>
      <c r="L241" s="5"/>
      <c r="M241" s="4"/>
      <c r="N241" s="5"/>
      <c r="O241" s="4"/>
      <c r="P241" s="5"/>
      <c r="Q241" s="4"/>
      <c r="R241" s="5"/>
      <c r="S241" s="4"/>
      <c r="T241" s="5"/>
      <c r="U241" s="4"/>
    </row>
    <row r="242" spans="1:21">
      <c r="A242" s="1"/>
      <c r="B242" s="1"/>
      <c r="C242" s="1"/>
      <c r="D242" s="1"/>
      <c r="E242" s="1"/>
      <c r="F242" s="1"/>
      <c r="G242" s="1" t="s">
        <v>245</v>
      </c>
      <c r="H242" s="1"/>
      <c r="I242" s="4">
        <v>287.35000000000002</v>
      </c>
      <c r="J242" s="5"/>
      <c r="K242" s="4">
        <v>213</v>
      </c>
      <c r="L242" s="5"/>
      <c r="M242" s="4">
        <f>ROUND((I242-K242),5)</f>
        <v>74.349999999999994</v>
      </c>
      <c r="N242" s="5"/>
      <c r="O242" s="4">
        <v>541.92999999999995</v>
      </c>
      <c r="P242" s="5"/>
      <c r="Q242" s="4">
        <v>426</v>
      </c>
      <c r="R242" s="5"/>
      <c r="S242" s="4">
        <f>ROUND((O242-Q242),5)</f>
        <v>115.93</v>
      </c>
      <c r="T242" s="5"/>
      <c r="U242" s="4">
        <v>2547</v>
      </c>
    </row>
    <row r="243" spans="1:21">
      <c r="A243" s="1"/>
      <c r="B243" s="1"/>
      <c r="C243" s="1"/>
      <c r="D243" s="1"/>
      <c r="E243" s="1"/>
      <c r="F243" s="1"/>
      <c r="G243" s="1" t="s">
        <v>246</v>
      </c>
      <c r="H243" s="1"/>
      <c r="I243" s="4">
        <v>538.15</v>
      </c>
      <c r="J243" s="5"/>
      <c r="K243" s="4">
        <v>375</v>
      </c>
      <c r="L243" s="5"/>
      <c r="M243" s="4">
        <f>ROUND((I243-K243),5)</f>
        <v>163.15</v>
      </c>
      <c r="N243" s="5"/>
      <c r="O243" s="4">
        <v>1001.3</v>
      </c>
      <c r="P243" s="5"/>
      <c r="Q243" s="4">
        <v>750</v>
      </c>
      <c r="R243" s="5"/>
      <c r="S243" s="4">
        <f>ROUND((O243-Q243),5)</f>
        <v>251.3</v>
      </c>
      <c r="T243" s="5"/>
      <c r="U243" s="4">
        <v>4500</v>
      </c>
    </row>
    <row r="244" spans="1:21" ht="15.75" thickBot="1">
      <c r="A244" s="1"/>
      <c r="B244" s="1"/>
      <c r="C244" s="1"/>
      <c r="D244" s="1"/>
      <c r="E244" s="1"/>
      <c r="F244" s="1"/>
      <c r="G244" s="1" t="s">
        <v>247</v>
      </c>
      <c r="H244" s="1"/>
      <c r="I244" s="6">
        <v>13.45</v>
      </c>
      <c r="J244" s="5"/>
      <c r="K244" s="6">
        <v>450</v>
      </c>
      <c r="L244" s="5"/>
      <c r="M244" s="6">
        <f>ROUND((I244-K244),5)</f>
        <v>-436.55</v>
      </c>
      <c r="N244" s="5"/>
      <c r="O244" s="6">
        <v>322.97000000000003</v>
      </c>
      <c r="P244" s="5"/>
      <c r="Q244" s="6">
        <v>900</v>
      </c>
      <c r="R244" s="5"/>
      <c r="S244" s="6">
        <f>ROUND((O244-Q244),5)</f>
        <v>-577.03</v>
      </c>
      <c r="T244" s="5"/>
      <c r="U244" s="6">
        <v>5400</v>
      </c>
    </row>
    <row r="245" spans="1:21">
      <c r="A245" s="1"/>
      <c r="B245" s="1"/>
      <c r="C245" s="1"/>
      <c r="D245" s="1"/>
      <c r="E245" s="1"/>
      <c r="F245" s="1" t="s">
        <v>248</v>
      </c>
      <c r="G245" s="1"/>
      <c r="H245" s="1"/>
      <c r="I245" s="4">
        <f>ROUND(SUM(I241:I244),5)</f>
        <v>838.95</v>
      </c>
      <c r="J245" s="5"/>
      <c r="K245" s="4">
        <f>ROUND(SUM(K241:K244),5)</f>
        <v>1038</v>
      </c>
      <c r="L245" s="5"/>
      <c r="M245" s="4">
        <f>ROUND((I245-K245),5)</f>
        <v>-199.05</v>
      </c>
      <c r="N245" s="5"/>
      <c r="O245" s="4">
        <f>ROUND(SUM(O241:O244),5)</f>
        <v>1866.2</v>
      </c>
      <c r="P245" s="5"/>
      <c r="Q245" s="4">
        <f>ROUND(SUM(Q241:Q244),5)</f>
        <v>2076</v>
      </c>
      <c r="R245" s="5"/>
      <c r="S245" s="4">
        <f>ROUND((O245-Q245),5)</f>
        <v>-209.8</v>
      </c>
      <c r="T245" s="5"/>
      <c r="U245" s="4">
        <f>ROUND(SUM(U241:U244),5)</f>
        <v>12447</v>
      </c>
    </row>
    <row r="246" spans="1:21">
      <c r="A246" s="1"/>
      <c r="B246" s="1"/>
      <c r="C246" s="1"/>
      <c r="D246" s="1"/>
      <c r="E246" s="1"/>
      <c r="F246" s="1" t="s">
        <v>249</v>
      </c>
      <c r="G246" s="1"/>
      <c r="H246" s="1"/>
      <c r="I246" s="4"/>
      <c r="J246" s="5"/>
      <c r="K246" s="4"/>
      <c r="L246" s="5"/>
      <c r="M246" s="4"/>
      <c r="N246" s="5"/>
      <c r="O246" s="4"/>
      <c r="P246" s="5"/>
      <c r="Q246" s="4"/>
      <c r="R246" s="5"/>
      <c r="S246" s="4"/>
      <c r="T246" s="5"/>
      <c r="U246" s="4"/>
    </row>
    <row r="247" spans="1:21">
      <c r="A247" s="1"/>
      <c r="B247" s="1"/>
      <c r="C247" s="1"/>
      <c r="D247" s="1"/>
      <c r="E247" s="1"/>
      <c r="F247" s="1"/>
      <c r="G247" s="1" t="s">
        <v>250</v>
      </c>
      <c r="H247" s="1"/>
      <c r="I247" s="4">
        <v>232.18</v>
      </c>
      <c r="J247" s="5"/>
      <c r="K247" s="4"/>
      <c r="L247" s="5"/>
      <c r="M247" s="4"/>
      <c r="N247" s="5"/>
      <c r="O247" s="4">
        <v>1103.55</v>
      </c>
      <c r="P247" s="5"/>
      <c r="Q247" s="4"/>
      <c r="R247" s="5"/>
      <c r="S247" s="4"/>
      <c r="T247" s="5"/>
      <c r="U247" s="4"/>
    </row>
    <row r="248" spans="1:21">
      <c r="A248" s="1"/>
      <c r="B248" s="1"/>
      <c r="C248" s="1"/>
      <c r="D248" s="1"/>
      <c r="E248" s="1"/>
      <c r="F248" s="1"/>
      <c r="G248" s="1" t="s">
        <v>251</v>
      </c>
      <c r="H248" s="1"/>
      <c r="I248" s="4">
        <v>41.29</v>
      </c>
      <c r="J248" s="5"/>
      <c r="K248" s="4"/>
      <c r="L248" s="5"/>
      <c r="M248" s="4"/>
      <c r="N248" s="5"/>
      <c r="O248" s="4">
        <v>110.72</v>
      </c>
      <c r="P248" s="5"/>
      <c r="Q248" s="4"/>
      <c r="R248" s="5"/>
      <c r="S248" s="4"/>
      <c r="T248" s="5"/>
      <c r="U248" s="4"/>
    </row>
    <row r="249" spans="1:21" ht="15.75" thickBot="1">
      <c r="A249" s="1"/>
      <c r="B249" s="1"/>
      <c r="C249" s="1"/>
      <c r="D249" s="1"/>
      <c r="E249" s="1"/>
      <c r="F249" s="1"/>
      <c r="G249" s="1" t="s">
        <v>252</v>
      </c>
      <c r="H249" s="1"/>
      <c r="I249" s="6">
        <v>50</v>
      </c>
      <c r="J249" s="5"/>
      <c r="K249" s="4"/>
      <c r="L249" s="5"/>
      <c r="M249" s="4"/>
      <c r="N249" s="5"/>
      <c r="O249" s="6">
        <v>50</v>
      </c>
      <c r="P249" s="5"/>
      <c r="Q249" s="4"/>
      <c r="R249" s="5"/>
      <c r="S249" s="4"/>
      <c r="T249" s="5"/>
      <c r="U249" s="4"/>
    </row>
    <row r="250" spans="1:21">
      <c r="A250" s="1"/>
      <c r="B250" s="1"/>
      <c r="C250" s="1"/>
      <c r="D250" s="1"/>
      <c r="E250" s="1"/>
      <c r="F250" s="1" t="s">
        <v>253</v>
      </c>
      <c r="G250" s="1"/>
      <c r="H250" s="1"/>
      <c r="I250" s="4">
        <f>ROUND(SUM(I246:I249),5)</f>
        <v>323.47000000000003</v>
      </c>
      <c r="J250" s="5"/>
      <c r="K250" s="4"/>
      <c r="L250" s="5"/>
      <c r="M250" s="4"/>
      <c r="N250" s="5"/>
      <c r="O250" s="4">
        <f>ROUND(SUM(O246:O249),5)</f>
        <v>1264.27</v>
      </c>
      <c r="P250" s="5"/>
      <c r="Q250" s="4"/>
      <c r="R250" s="5"/>
      <c r="S250" s="4"/>
      <c r="T250" s="5"/>
      <c r="U250" s="4"/>
    </row>
    <row r="251" spans="1:21">
      <c r="A251" s="1"/>
      <c r="B251" s="1"/>
      <c r="C251" s="1"/>
      <c r="D251" s="1"/>
      <c r="E251" s="1"/>
      <c r="F251" s="1" t="s">
        <v>254</v>
      </c>
      <c r="G251" s="1"/>
      <c r="H251" s="1"/>
      <c r="I251" s="4"/>
      <c r="J251" s="5"/>
      <c r="K251" s="4"/>
      <c r="L251" s="5"/>
      <c r="M251" s="4"/>
      <c r="N251" s="5"/>
      <c r="O251" s="4"/>
      <c r="P251" s="5"/>
      <c r="Q251" s="4"/>
      <c r="R251" s="5"/>
      <c r="S251" s="4"/>
      <c r="T251" s="5"/>
      <c r="U251" s="4"/>
    </row>
    <row r="252" spans="1:21">
      <c r="A252" s="1"/>
      <c r="B252" s="1"/>
      <c r="C252" s="1"/>
      <c r="D252" s="1"/>
      <c r="E252" s="1"/>
      <c r="F252" s="1"/>
      <c r="G252" s="1" t="s">
        <v>255</v>
      </c>
      <c r="H252" s="1"/>
      <c r="I252" s="4">
        <v>21459.82</v>
      </c>
      <c r="J252" s="5"/>
      <c r="K252" s="4">
        <v>14166</v>
      </c>
      <c r="L252" s="5"/>
      <c r="M252" s="4">
        <f>ROUND((I252-K252),5)</f>
        <v>7293.82</v>
      </c>
      <c r="N252" s="5"/>
      <c r="O252" s="4">
        <v>28662.69</v>
      </c>
      <c r="P252" s="5"/>
      <c r="Q252" s="4">
        <v>28332</v>
      </c>
      <c r="R252" s="5"/>
      <c r="S252" s="4">
        <f>ROUND((O252-Q252),5)</f>
        <v>330.69</v>
      </c>
      <c r="T252" s="5"/>
      <c r="U252" s="4">
        <v>170002</v>
      </c>
    </row>
    <row r="253" spans="1:21">
      <c r="A253" s="1"/>
      <c r="B253" s="1"/>
      <c r="C253" s="1"/>
      <c r="D253" s="1"/>
      <c r="E253" s="1"/>
      <c r="F253" s="1"/>
      <c r="G253" s="1" t="s">
        <v>256</v>
      </c>
      <c r="H253" s="1"/>
      <c r="I253" s="4">
        <v>3657.26</v>
      </c>
      <c r="J253" s="5"/>
      <c r="K253" s="4">
        <v>2416</v>
      </c>
      <c r="L253" s="5"/>
      <c r="M253" s="4">
        <f>ROUND((I253-K253),5)</f>
        <v>1241.26</v>
      </c>
      <c r="N253" s="5"/>
      <c r="O253" s="4">
        <v>7412.87</v>
      </c>
      <c r="P253" s="5"/>
      <c r="Q253" s="4">
        <v>4832</v>
      </c>
      <c r="R253" s="5"/>
      <c r="S253" s="4">
        <f>ROUND((O253-Q253),5)</f>
        <v>2580.87</v>
      </c>
      <c r="T253" s="5"/>
      <c r="U253" s="4">
        <v>29000</v>
      </c>
    </row>
    <row r="254" spans="1:21" ht="15.75" thickBot="1">
      <c r="A254" s="1"/>
      <c r="B254" s="1"/>
      <c r="C254" s="1"/>
      <c r="D254" s="1"/>
      <c r="E254" s="1"/>
      <c r="F254" s="1"/>
      <c r="G254" s="1" t="s">
        <v>257</v>
      </c>
      <c r="H254" s="1"/>
      <c r="I254" s="6">
        <v>1971.82</v>
      </c>
      <c r="J254" s="5"/>
      <c r="K254" s="6">
        <v>1203</v>
      </c>
      <c r="L254" s="5"/>
      <c r="M254" s="6">
        <f>ROUND((I254-K254),5)</f>
        <v>768.82</v>
      </c>
      <c r="N254" s="5"/>
      <c r="O254" s="6">
        <v>2638.08</v>
      </c>
      <c r="P254" s="5"/>
      <c r="Q254" s="6">
        <v>2406</v>
      </c>
      <c r="R254" s="5"/>
      <c r="S254" s="6">
        <f>ROUND((O254-Q254),5)</f>
        <v>232.08</v>
      </c>
      <c r="T254" s="5"/>
      <c r="U254" s="6">
        <v>14442</v>
      </c>
    </row>
    <row r="255" spans="1:21">
      <c r="A255" s="1"/>
      <c r="B255" s="1"/>
      <c r="C255" s="1"/>
      <c r="D255" s="1"/>
      <c r="E255" s="1"/>
      <c r="F255" s="1" t="s">
        <v>258</v>
      </c>
      <c r="G255" s="1"/>
      <c r="H255" s="1"/>
      <c r="I255" s="4">
        <f>ROUND(SUM(I251:I254),5)</f>
        <v>27088.9</v>
      </c>
      <c r="J255" s="5"/>
      <c r="K255" s="4">
        <f>ROUND(SUM(K251:K254),5)</f>
        <v>17785</v>
      </c>
      <c r="L255" s="5"/>
      <c r="M255" s="4">
        <f>ROUND((I255-K255),5)</f>
        <v>9303.9</v>
      </c>
      <c r="N255" s="5"/>
      <c r="O255" s="4">
        <f>ROUND(SUM(O251:O254),5)</f>
        <v>38713.64</v>
      </c>
      <c r="P255" s="5"/>
      <c r="Q255" s="4">
        <f>ROUND(SUM(Q251:Q254),5)</f>
        <v>35570</v>
      </c>
      <c r="R255" s="5"/>
      <c r="S255" s="4">
        <f>ROUND((O255-Q255),5)</f>
        <v>3143.64</v>
      </c>
      <c r="T255" s="5"/>
      <c r="U255" s="4">
        <f>ROUND(SUM(U251:U254),5)</f>
        <v>213444</v>
      </c>
    </row>
    <row r="256" spans="1:21">
      <c r="A256" s="1"/>
      <c r="B256" s="1"/>
      <c r="C256" s="1"/>
      <c r="D256" s="1"/>
      <c r="E256" s="1"/>
      <c r="F256" s="1" t="s">
        <v>259</v>
      </c>
      <c r="G256" s="1"/>
      <c r="H256" s="1"/>
      <c r="I256" s="4"/>
      <c r="J256" s="5"/>
      <c r="K256" s="4"/>
      <c r="L256" s="5"/>
      <c r="M256" s="4"/>
      <c r="N256" s="5"/>
      <c r="O256" s="4"/>
      <c r="P256" s="5"/>
      <c r="Q256" s="4"/>
      <c r="R256" s="5"/>
      <c r="S256" s="4"/>
      <c r="T256" s="5"/>
      <c r="U256" s="4"/>
    </row>
    <row r="257" spans="1:21">
      <c r="A257" s="1"/>
      <c r="B257" s="1"/>
      <c r="C257" s="1"/>
      <c r="D257" s="1"/>
      <c r="E257" s="1"/>
      <c r="F257" s="1"/>
      <c r="G257" s="1" t="s">
        <v>260</v>
      </c>
      <c r="H257" s="1"/>
      <c r="I257" s="4">
        <v>0</v>
      </c>
      <c r="J257" s="5"/>
      <c r="K257" s="4">
        <v>0</v>
      </c>
      <c r="L257" s="5"/>
      <c r="M257" s="4">
        <f>ROUND((I257-K257),5)</f>
        <v>0</v>
      </c>
      <c r="N257" s="5"/>
      <c r="O257" s="4">
        <v>0</v>
      </c>
      <c r="P257" s="5"/>
      <c r="Q257" s="4">
        <v>0</v>
      </c>
      <c r="R257" s="5"/>
      <c r="S257" s="4">
        <f>ROUND((O257-Q257),5)</f>
        <v>0</v>
      </c>
      <c r="T257" s="5"/>
      <c r="U257" s="4">
        <v>0</v>
      </c>
    </row>
    <row r="258" spans="1:21" ht="15.75" thickBot="1">
      <c r="A258" s="1"/>
      <c r="B258" s="1"/>
      <c r="C258" s="1"/>
      <c r="D258" s="1"/>
      <c r="E258" s="1"/>
      <c r="F258" s="1"/>
      <c r="G258" s="1" t="s">
        <v>261</v>
      </c>
      <c r="H258" s="1"/>
      <c r="I258" s="7">
        <v>0</v>
      </c>
      <c r="J258" s="5"/>
      <c r="K258" s="7">
        <v>184</v>
      </c>
      <c r="L258" s="5"/>
      <c r="M258" s="7">
        <f>ROUND((I258-K258),5)</f>
        <v>-184</v>
      </c>
      <c r="N258" s="5"/>
      <c r="O258" s="7">
        <v>0</v>
      </c>
      <c r="P258" s="5"/>
      <c r="Q258" s="7">
        <v>368</v>
      </c>
      <c r="R258" s="5"/>
      <c r="S258" s="7">
        <f>ROUND((O258-Q258),5)</f>
        <v>-368</v>
      </c>
      <c r="T258" s="5"/>
      <c r="U258" s="7">
        <v>2200</v>
      </c>
    </row>
    <row r="259" spans="1:21" ht="15.75" thickBot="1">
      <c r="A259" s="1"/>
      <c r="B259" s="1"/>
      <c r="C259" s="1"/>
      <c r="D259" s="1"/>
      <c r="E259" s="1"/>
      <c r="F259" s="1" t="s">
        <v>262</v>
      </c>
      <c r="G259" s="1"/>
      <c r="H259" s="1"/>
      <c r="I259" s="8">
        <f>ROUND(SUM(I256:I258),5)</f>
        <v>0</v>
      </c>
      <c r="J259" s="5"/>
      <c r="K259" s="8">
        <f>ROUND(SUM(K256:K258),5)</f>
        <v>184</v>
      </c>
      <c r="L259" s="5"/>
      <c r="M259" s="8">
        <f>ROUND((I259-K259),5)</f>
        <v>-184</v>
      </c>
      <c r="N259" s="5"/>
      <c r="O259" s="8">
        <f>ROUND(SUM(O256:O258),5)</f>
        <v>0</v>
      </c>
      <c r="P259" s="5"/>
      <c r="Q259" s="8">
        <f>ROUND(SUM(Q256:Q258),5)</f>
        <v>368</v>
      </c>
      <c r="R259" s="5"/>
      <c r="S259" s="8">
        <f>ROUND((O259-Q259),5)</f>
        <v>-368</v>
      </c>
      <c r="T259" s="5"/>
      <c r="U259" s="8">
        <f>ROUND(SUM(U256:U258),5)</f>
        <v>2200</v>
      </c>
    </row>
    <row r="260" spans="1:21">
      <c r="A260" s="1"/>
      <c r="B260" s="1"/>
      <c r="C260" s="1"/>
      <c r="D260" s="1"/>
      <c r="E260" s="1" t="s">
        <v>263</v>
      </c>
      <c r="F260" s="1"/>
      <c r="G260" s="1"/>
      <c r="H260" s="1"/>
      <c r="I260" s="4">
        <f>ROUND(SUM(I239:I240)+I245+I250+I255+I259,5)</f>
        <v>28251.32</v>
      </c>
      <c r="J260" s="5"/>
      <c r="K260" s="4">
        <f>ROUND(SUM(K239:K240)+K245+K250+K255+K259,5)</f>
        <v>19173</v>
      </c>
      <c r="L260" s="5"/>
      <c r="M260" s="4">
        <f>ROUND((I260-K260),5)</f>
        <v>9078.32</v>
      </c>
      <c r="N260" s="5"/>
      <c r="O260" s="4">
        <f>ROUND(SUM(O239:O240)+O245+O250+O255+O259,5)</f>
        <v>41844.11</v>
      </c>
      <c r="P260" s="5"/>
      <c r="Q260" s="4">
        <f>ROUND(SUM(Q239:Q240)+Q245+Q250+Q255+Q259,5)</f>
        <v>38346</v>
      </c>
      <c r="R260" s="5"/>
      <c r="S260" s="4">
        <f>ROUND((O260-Q260),5)</f>
        <v>3498.11</v>
      </c>
      <c r="T260" s="5"/>
      <c r="U260" s="4">
        <f>ROUND(SUM(U239:U240)+U245+U250+U255+U259,5)</f>
        <v>230091</v>
      </c>
    </row>
    <row r="261" spans="1:21">
      <c r="A261" s="1"/>
      <c r="B261" s="1"/>
      <c r="C261" s="1"/>
      <c r="D261" s="1"/>
      <c r="E261" s="1" t="s">
        <v>264</v>
      </c>
      <c r="F261" s="1"/>
      <c r="G261" s="1"/>
      <c r="H261" s="1"/>
      <c r="I261" s="4"/>
      <c r="J261" s="5"/>
      <c r="K261" s="4"/>
      <c r="L261" s="5"/>
      <c r="M261" s="4"/>
      <c r="N261" s="5"/>
      <c r="O261" s="4"/>
      <c r="P261" s="5"/>
      <c r="Q261" s="4"/>
      <c r="R261" s="5"/>
      <c r="S261" s="4"/>
      <c r="T261" s="5"/>
      <c r="U261" s="4"/>
    </row>
    <row r="262" spans="1:21">
      <c r="A262" s="1"/>
      <c r="B262" s="1"/>
      <c r="C262" s="1"/>
      <c r="D262" s="1"/>
      <c r="E262" s="1"/>
      <c r="F262" s="1" t="s">
        <v>265</v>
      </c>
      <c r="G262" s="1"/>
      <c r="H262" s="1"/>
      <c r="I262" s="4">
        <v>0</v>
      </c>
      <c r="J262" s="5"/>
      <c r="K262" s="4">
        <v>50</v>
      </c>
      <c r="L262" s="5"/>
      <c r="M262" s="4">
        <f>ROUND((I262-K262),5)</f>
        <v>-50</v>
      </c>
      <c r="N262" s="5"/>
      <c r="O262" s="4">
        <v>106.98</v>
      </c>
      <c r="P262" s="5"/>
      <c r="Q262" s="4">
        <v>100</v>
      </c>
      <c r="R262" s="5"/>
      <c r="S262" s="4">
        <f>ROUND((O262-Q262),5)</f>
        <v>6.98</v>
      </c>
      <c r="T262" s="5"/>
      <c r="U262" s="4">
        <v>600</v>
      </c>
    </row>
    <row r="263" spans="1:21">
      <c r="A263" s="1"/>
      <c r="B263" s="1"/>
      <c r="C263" s="1"/>
      <c r="D263" s="1"/>
      <c r="E263" s="1"/>
      <c r="F263" s="1" t="s">
        <v>266</v>
      </c>
      <c r="G263" s="1"/>
      <c r="H263" s="1"/>
      <c r="I263" s="4"/>
      <c r="J263" s="5"/>
      <c r="K263" s="4"/>
      <c r="L263" s="5"/>
      <c r="M263" s="4"/>
      <c r="N263" s="5"/>
      <c r="O263" s="4"/>
      <c r="P263" s="5"/>
      <c r="Q263" s="4"/>
      <c r="R263" s="5"/>
      <c r="S263" s="4"/>
      <c r="T263" s="5"/>
      <c r="U263" s="4"/>
    </row>
    <row r="264" spans="1:21">
      <c r="A264" s="1"/>
      <c r="B264" s="1"/>
      <c r="C264" s="1"/>
      <c r="D264" s="1"/>
      <c r="E264" s="1"/>
      <c r="F264" s="1"/>
      <c r="G264" s="1" t="s">
        <v>267</v>
      </c>
      <c r="H264" s="1"/>
      <c r="I264" s="4">
        <v>0</v>
      </c>
      <c r="J264" s="5"/>
      <c r="K264" s="4">
        <v>100</v>
      </c>
      <c r="L264" s="5"/>
      <c r="M264" s="4">
        <f>ROUND((I264-K264),5)</f>
        <v>-100</v>
      </c>
      <c r="N264" s="5"/>
      <c r="O264" s="4">
        <v>0</v>
      </c>
      <c r="P264" s="5"/>
      <c r="Q264" s="4">
        <v>200</v>
      </c>
      <c r="R264" s="5"/>
      <c r="S264" s="4">
        <f>ROUND((O264-Q264),5)</f>
        <v>-200</v>
      </c>
      <c r="T264" s="5"/>
      <c r="U264" s="4">
        <v>1200</v>
      </c>
    </row>
    <row r="265" spans="1:21" ht="15.75" thickBot="1">
      <c r="A265" s="1"/>
      <c r="B265" s="1"/>
      <c r="C265" s="1"/>
      <c r="D265" s="1"/>
      <c r="E265" s="1"/>
      <c r="F265" s="1"/>
      <c r="G265" s="1" t="s">
        <v>268</v>
      </c>
      <c r="H265" s="1"/>
      <c r="I265" s="6">
        <v>0</v>
      </c>
      <c r="J265" s="5"/>
      <c r="K265" s="6">
        <v>16</v>
      </c>
      <c r="L265" s="5"/>
      <c r="M265" s="6">
        <f>ROUND((I265-K265),5)</f>
        <v>-16</v>
      </c>
      <c r="N265" s="5"/>
      <c r="O265" s="6">
        <v>0</v>
      </c>
      <c r="P265" s="5"/>
      <c r="Q265" s="6">
        <v>32</v>
      </c>
      <c r="R265" s="5"/>
      <c r="S265" s="6">
        <f>ROUND((O265-Q265),5)</f>
        <v>-32</v>
      </c>
      <c r="T265" s="5"/>
      <c r="U265" s="6">
        <v>200</v>
      </c>
    </row>
    <row r="266" spans="1:21">
      <c r="A266" s="1"/>
      <c r="B266" s="1"/>
      <c r="C266" s="1"/>
      <c r="D266" s="1"/>
      <c r="E266" s="1"/>
      <c r="F266" s="1" t="s">
        <v>269</v>
      </c>
      <c r="G266" s="1"/>
      <c r="H266" s="1"/>
      <c r="I266" s="4">
        <f>ROUND(SUM(I263:I265),5)</f>
        <v>0</v>
      </c>
      <c r="J266" s="5"/>
      <c r="K266" s="4">
        <f>ROUND(SUM(K263:K265),5)</f>
        <v>116</v>
      </c>
      <c r="L266" s="5"/>
      <c r="M266" s="4">
        <f>ROUND((I266-K266),5)</f>
        <v>-116</v>
      </c>
      <c r="N266" s="5"/>
      <c r="O266" s="4">
        <f>ROUND(SUM(O263:O265),5)</f>
        <v>0</v>
      </c>
      <c r="P266" s="5"/>
      <c r="Q266" s="4">
        <f>ROUND(SUM(Q263:Q265),5)</f>
        <v>232</v>
      </c>
      <c r="R266" s="5"/>
      <c r="S266" s="4">
        <f>ROUND((O266-Q266),5)</f>
        <v>-232</v>
      </c>
      <c r="T266" s="5"/>
      <c r="U266" s="4">
        <f>ROUND(SUM(U263:U265),5)</f>
        <v>1400</v>
      </c>
    </row>
    <row r="267" spans="1:21">
      <c r="A267" s="1"/>
      <c r="B267" s="1"/>
      <c r="C267" s="1"/>
      <c r="D267" s="1"/>
      <c r="E267" s="1"/>
      <c r="F267" s="1" t="s">
        <v>270</v>
      </c>
      <c r="G267" s="1"/>
      <c r="H267" s="1"/>
      <c r="I267" s="4"/>
      <c r="J267" s="5"/>
      <c r="K267" s="4"/>
      <c r="L267" s="5"/>
      <c r="M267" s="4"/>
      <c r="N267" s="5"/>
      <c r="O267" s="4"/>
      <c r="P267" s="5"/>
      <c r="Q267" s="4"/>
      <c r="R267" s="5"/>
      <c r="S267" s="4"/>
      <c r="T267" s="5"/>
      <c r="U267" s="4"/>
    </row>
    <row r="268" spans="1:21">
      <c r="A268" s="1"/>
      <c r="B268" s="1"/>
      <c r="C268" s="1"/>
      <c r="D268" s="1"/>
      <c r="E268" s="1"/>
      <c r="F268" s="1"/>
      <c r="G268" s="1" t="s">
        <v>271</v>
      </c>
      <c r="H268" s="1"/>
      <c r="I268" s="4">
        <v>391.53</v>
      </c>
      <c r="J268" s="5"/>
      <c r="K268" s="4">
        <v>366</v>
      </c>
      <c r="L268" s="5"/>
      <c r="M268" s="4">
        <f>ROUND((I268-K268),5)</f>
        <v>25.53</v>
      </c>
      <c r="N268" s="5"/>
      <c r="O268" s="4">
        <v>399.95</v>
      </c>
      <c r="P268" s="5"/>
      <c r="Q268" s="4">
        <v>732</v>
      </c>
      <c r="R268" s="5"/>
      <c r="S268" s="4">
        <f>ROUND((O268-Q268),5)</f>
        <v>-332.05</v>
      </c>
      <c r="T268" s="5"/>
      <c r="U268" s="4">
        <v>4400</v>
      </c>
    </row>
    <row r="269" spans="1:21" ht="15.75" thickBot="1">
      <c r="A269" s="1"/>
      <c r="B269" s="1"/>
      <c r="C269" s="1"/>
      <c r="D269" s="1"/>
      <c r="E269" s="1"/>
      <c r="F269" s="1"/>
      <c r="G269" s="1" t="s">
        <v>272</v>
      </c>
      <c r="H269" s="1"/>
      <c r="I269" s="7">
        <v>671.88</v>
      </c>
      <c r="J269" s="5"/>
      <c r="K269" s="7">
        <v>416</v>
      </c>
      <c r="L269" s="5"/>
      <c r="M269" s="7">
        <f>ROUND((I269-K269),5)</f>
        <v>255.88</v>
      </c>
      <c r="N269" s="5"/>
      <c r="O269" s="7">
        <v>1143.3399999999999</v>
      </c>
      <c r="P269" s="5"/>
      <c r="Q269" s="7">
        <v>832</v>
      </c>
      <c r="R269" s="5"/>
      <c r="S269" s="7">
        <f>ROUND((O269-Q269),5)</f>
        <v>311.33999999999997</v>
      </c>
      <c r="T269" s="5"/>
      <c r="U269" s="7">
        <v>5000</v>
      </c>
    </row>
    <row r="270" spans="1:21" ht="15.75" thickBot="1">
      <c r="A270" s="1"/>
      <c r="B270" s="1"/>
      <c r="C270" s="1"/>
      <c r="D270" s="1"/>
      <c r="E270" s="1"/>
      <c r="F270" s="1" t="s">
        <v>273</v>
      </c>
      <c r="G270" s="1"/>
      <c r="H270" s="1"/>
      <c r="I270" s="8">
        <f>ROUND(SUM(I267:I269),5)</f>
        <v>1063.4100000000001</v>
      </c>
      <c r="J270" s="5"/>
      <c r="K270" s="8">
        <f>ROUND(SUM(K267:K269),5)</f>
        <v>782</v>
      </c>
      <c r="L270" s="5"/>
      <c r="M270" s="8">
        <f>ROUND((I270-K270),5)</f>
        <v>281.41000000000003</v>
      </c>
      <c r="N270" s="5"/>
      <c r="O270" s="8">
        <f>ROUND(SUM(O267:O269),5)</f>
        <v>1543.29</v>
      </c>
      <c r="P270" s="5"/>
      <c r="Q270" s="8">
        <f>ROUND(SUM(Q267:Q269),5)</f>
        <v>1564</v>
      </c>
      <c r="R270" s="5"/>
      <c r="S270" s="8">
        <f>ROUND((O270-Q270),5)</f>
        <v>-20.71</v>
      </c>
      <c r="T270" s="5"/>
      <c r="U270" s="8">
        <f>ROUND(SUM(U267:U269),5)</f>
        <v>9400</v>
      </c>
    </row>
    <row r="271" spans="1:21">
      <c r="A271" s="1"/>
      <c r="B271" s="1"/>
      <c r="C271" s="1"/>
      <c r="D271" s="1"/>
      <c r="E271" s="1" t="s">
        <v>274</v>
      </c>
      <c r="F271" s="1"/>
      <c r="G271" s="1"/>
      <c r="H271" s="1"/>
      <c r="I271" s="4">
        <f>ROUND(SUM(I261:I262)+I266+I270,5)</f>
        <v>1063.4100000000001</v>
      </c>
      <c r="J271" s="5"/>
      <c r="K271" s="4">
        <f>ROUND(SUM(K261:K262)+K266+K270,5)</f>
        <v>948</v>
      </c>
      <c r="L271" s="5"/>
      <c r="M271" s="4">
        <f>ROUND((I271-K271),5)</f>
        <v>115.41</v>
      </c>
      <c r="N271" s="5"/>
      <c r="O271" s="4">
        <f>ROUND(SUM(O261:O262)+O266+O270,5)</f>
        <v>1650.27</v>
      </c>
      <c r="P271" s="5"/>
      <c r="Q271" s="4">
        <f>ROUND(SUM(Q261:Q262)+Q266+Q270,5)</f>
        <v>1896</v>
      </c>
      <c r="R271" s="5"/>
      <c r="S271" s="4">
        <f>ROUND((O271-Q271),5)</f>
        <v>-245.73</v>
      </c>
      <c r="T271" s="5"/>
      <c r="U271" s="4">
        <f>ROUND(SUM(U261:U262)+U266+U270,5)</f>
        <v>11400</v>
      </c>
    </row>
    <row r="272" spans="1:21">
      <c r="A272" s="1"/>
      <c r="B272" s="1"/>
      <c r="C272" s="1"/>
      <c r="D272" s="1"/>
      <c r="E272" s="1" t="s">
        <v>275</v>
      </c>
      <c r="F272" s="1"/>
      <c r="G272" s="1"/>
      <c r="H272" s="1"/>
      <c r="I272" s="4"/>
      <c r="J272" s="5"/>
      <c r="K272" s="4"/>
      <c r="L272" s="5"/>
      <c r="M272" s="4"/>
      <c r="N272" s="5"/>
      <c r="O272" s="4"/>
      <c r="P272" s="5"/>
      <c r="Q272" s="4"/>
      <c r="R272" s="5"/>
      <c r="S272" s="4"/>
      <c r="T272" s="5"/>
      <c r="U272" s="4"/>
    </row>
    <row r="273" spans="1:21">
      <c r="A273" s="1"/>
      <c r="B273" s="1"/>
      <c r="C273" s="1"/>
      <c r="D273" s="1"/>
      <c r="E273" s="1"/>
      <c r="F273" s="1" t="s">
        <v>276</v>
      </c>
      <c r="G273" s="1"/>
      <c r="H273" s="1"/>
      <c r="I273" s="4"/>
      <c r="J273" s="5"/>
      <c r="K273" s="4"/>
      <c r="L273" s="5"/>
      <c r="M273" s="4"/>
      <c r="N273" s="5"/>
      <c r="O273" s="4"/>
      <c r="P273" s="5"/>
      <c r="Q273" s="4"/>
      <c r="R273" s="5"/>
      <c r="S273" s="4"/>
      <c r="T273" s="5"/>
      <c r="U273" s="4"/>
    </row>
    <row r="274" spans="1:21">
      <c r="A274" s="1"/>
      <c r="B274" s="1"/>
      <c r="C274" s="1"/>
      <c r="D274" s="1"/>
      <c r="E274" s="1"/>
      <c r="F274" s="1"/>
      <c r="G274" s="1" t="s">
        <v>277</v>
      </c>
      <c r="H274" s="1"/>
      <c r="I274" s="4">
        <v>3748.5</v>
      </c>
      <c r="J274" s="5"/>
      <c r="K274" s="4">
        <v>250</v>
      </c>
      <c r="L274" s="5"/>
      <c r="M274" s="4">
        <f>ROUND((I274-K274),5)</f>
        <v>3498.5</v>
      </c>
      <c r="N274" s="5"/>
      <c r="O274" s="4">
        <v>3748.5</v>
      </c>
      <c r="P274" s="5"/>
      <c r="Q274" s="4">
        <v>500</v>
      </c>
      <c r="R274" s="5"/>
      <c r="S274" s="4">
        <f>ROUND((O274-Q274),5)</f>
        <v>3248.5</v>
      </c>
      <c r="T274" s="5"/>
      <c r="U274" s="4">
        <v>3000</v>
      </c>
    </row>
    <row r="275" spans="1:21">
      <c r="A275" s="1"/>
      <c r="B275" s="1"/>
      <c r="C275" s="1"/>
      <c r="D275" s="1"/>
      <c r="E275" s="1"/>
      <c r="F275" s="1"/>
      <c r="G275" s="1" t="s">
        <v>278</v>
      </c>
      <c r="H275" s="1"/>
      <c r="I275" s="4">
        <v>1000</v>
      </c>
      <c r="J275" s="5"/>
      <c r="K275" s="4">
        <v>141</v>
      </c>
      <c r="L275" s="5"/>
      <c r="M275" s="4">
        <f>ROUND((I275-K275),5)</f>
        <v>859</v>
      </c>
      <c r="N275" s="5"/>
      <c r="O275" s="4">
        <v>1000</v>
      </c>
      <c r="P275" s="5"/>
      <c r="Q275" s="4">
        <v>282</v>
      </c>
      <c r="R275" s="5"/>
      <c r="S275" s="4">
        <f>ROUND((O275-Q275),5)</f>
        <v>718</v>
      </c>
      <c r="T275" s="5"/>
      <c r="U275" s="4">
        <v>1685</v>
      </c>
    </row>
    <row r="276" spans="1:21">
      <c r="A276" s="1"/>
      <c r="B276" s="1"/>
      <c r="C276" s="1"/>
      <c r="D276" s="1"/>
      <c r="E276" s="1"/>
      <c r="F276" s="1"/>
      <c r="G276" s="1" t="s">
        <v>279</v>
      </c>
      <c r="H276" s="1"/>
      <c r="I276" s="4">
        <v>0</v>
      </c>
      <c r="J276" s="5"/>
      <c r="K276" s="4">
        <v>0</v>
      </c>
      <c r="L276" s="5"/>
      <c r="M276" s="4">
        <f>ROUND((I276-K276),5)</f>
        <v>0</v>
      </c>
      <c r="N276" s="5"/>
      <c r="O276" s="4">
        <v>0</v>
      </c>
      <c r="P276" s="5"/>
      <c r="Q276" s="4">
        <v>0</v>
      </c>
      <c r="R276" s="5"/>
      <c r="S276" s="4">
        <f>ROUND((O276-Q276),5)</f>
        <v>0</v>
      </c>
      <c r="T276" s="5"/>
      <c r="U276" s="4">
        <v>0</v>
      </c>
    </row>
    <row r="277" spans="1:21">
      <c r="A277" s="1"/>
      <c r="B277" s="1"/>
      <c r="C277" s="1"/>
      <c r="D277" s="1"/>
      <c r="E277" s="1"/>
      <c r="F277" s="1"/>
      <c r="G277" s="1" t="s">
        <v>280</v>
      </c>
      <c r="H277" s="1"/>
      <c r="I277" s="4"/>
      <c r="J277" s="5"/>
      <c r="K277" s="4"/>
      <c r="L277" s="5"/>
      <c r="M277" s="4"/>
      <c r="N277" s="5"/>
      <c r="O277" s="4"/>
      <c r="P277" s="5"/>
      <c r="Q277" s="4"/>
      <c r="R277" s="5"/>
      <c r="S277" s="4"/>
      <c r="T277" s="5"/>
      <c r="U277" s="4"/>
    </row>
    <row r="278" spans="1:21">
      <c r="A278" s="1"/>
      <c r="B278" s="1"/>
      <c r="C278" s="1"/>
      <c r="D278" s="1"/>
      <c r="E278" s="1"/>
      <c r="F278" s="1"/>
      <c r="G278" s="1"/>
      <c r="H278" s="1" t="s">
        <v>281</v>
      </c>
      <c r="I278" s="4">
        <v>1364.92</v>
      </c>
      <c r="J278" s="5"/>
      <c r="K278" s="4">
        <v>1572</v>
      </c>
      <c r="L278" s="5"/>
      <c r="M278" s="4">
        <f>ROUND((I278-K278),5)</f>
        <v>-207.08</v>
      </c>
      <c r="N278" s="5"/>
      <c r="O278" s="4">
        <v>2574.19</v>
      </c>
      <c r="P278" s="5"/>
      <c r="Q278" s="4">
        <v>3144</v>
      </c>
      <c r="R278" s="5"/>
      <c r="S278" s="4">
        <f>ROUND((O278-Q278),5)</f>
        <v>-569.80999999999995</v>
      </c>
      <c r="T278" s="5"/>
      <c r="U278" s="4">
        <v>18855</v>
      </c>
    </row>
    <row r="279" spans="1:21" ht="15.75" thickBot="1">
      <c r="A279" s="1"/>
      <c r="B279" s="1"/>
      <c r="C279" s="1"/>
      <c r="D279" s="1"/>
      <c r="E279" s="1"/>
      <c r="F279" s="1"/>
      <c r="G279" s="1"/>
      <c r="H279" s="1" t="s">
        <v>282</v>
      </c>
      <c r="I279" s="6">
        <v>0</v>
      </c>
      <c r="J279" s="5"/>
      <c r="K279" s="6">
        <v>49</v>
      </c>
      <c r="L279" s="5"/>
      <c r="M279" s="6">
        <f>ROUND((I279-K279),5)</f>
        <v>-49</v>
      </c>
      <c r="N279" s="5"/>
      <c r="O279" s="6">
        <v>0</v>
      </c>
      <c r="P279" s="5"/>
      <c r="Q279" s="6">
        <v>98</v>
      </c>
      <c r="R279" s="5"/>
      <c r="S279" s="6">
        <f>ROUND((O279-Q279),5)</f>
        <v>-98</v>
      </c>
      <c r="T279" s="5"/>
      <c r="U279" s="6">
        <v>581</v>
      </c>
    </row>
    <row r="280" spans="1:21">
      <c r="A280" s="1"/>
      <c r="B280" s="1"/>
      <c r="C280" s="1"/>
      <c r="D280" s="1"/>
      <c r="E280" s="1"/>
      <c r="F280" s="1"/>
      <c r="G280" s="1" t="s">
        <v>283</v>
      </c>
      <c r="H280" s="1"/>
      <c r="I280" s="4">
        <f>ROUND(SUM(I277:I279),5)</f>
        <v>1364.92</v>
      </c>
      <c r="J280" s="5"/>
      <c r="K280" s="4">
        <f>ROUND(SUM(K277:K279),5)</f>
        <v>1621</v>
      </c>
      <c r="L280" s="5"/>
      <c r="M280" s="4">
        <f>ROUND((I280-K280),5)</f>
        <v>-256.08</v>
      </c>
      <c r="N280" s="5"/>
      <c r="O280" s="4">
        <f>ROUND(SUM(O277:O279),5)</f>
        <v>2574.19</v>
      </c>
      <c r="P280" s="5"/>
      <c r="Q280" s="4">
        <f>ROUND(SUM(Q277:Q279),5)</f>
        <v>3242</v>
      </c>
      <c r="R280" s="5"/>
      <c r="S280" s="4">
        <f>ROUND((O280-Q280),5)</f>
        <v>-667.81</v>
      </c>
      <c r="T280" s="5"/>
      <c r="U280" s="4">
        <f>ROUND(SUM(U277:U279),5)</f>
        <v>19436</v>
      </c>
    </row>
    <row r="281" spans="1:21">
      <c r="A281" s="1"/>
      <c r="B281" s="1"/>
      <c r="C281" s="1"/>
      <c r="D281" s="1"/>
      <c r="E281" s="1"/>
      <c r="F281" s="1"/>
      <c r="G281" s="1" t="s">
        <v>284</v>
      </c>
      <c r="H281" s="1"/>
      <c r="I281" s="4"/>
      <c r="J281" s="5"/>
      <c r="K281" s="4"/>
      <c r="L281" s="5"/>
      <c r="M281" s="4"/>
      <c r="N281" s="5"/>
      <c r="O281" s="4"/>
      <c r="P281" s="5"/>
      <c r="Q281" s="4"/>
      <c r="R281" s="5"/>
      <c r="S281" s="4"/>
      <c r="T281" s="5"/>
      <c r="U281" s="4"/>
    </row>
    <row r="282" spans="1:21">
      <c r="A282" s="1"/>
      <c r="B282" s="1"/>
      <c r="C282" s="1"/>
      <c r="D282" s="1"/>
      <c r="E282" s="1"/>
      <c r="F282" s="1"/>
      <c r="G282" s="1"/>
      <c r="H282" s="1" t="s">
        <v>285</v>
      </c>
      <c r="I282" s="4">
        <v>31209.22</v>
      </c>
      <c r="J282" s="5"/>
      <c r="K282" s="4">
        <v>16506</v>
      </c>
      <c r="L282" s="5"/>
      <c r="M282" s="4">
        <f t="shared" ref="M282:M287" si="16">ROUND((I282-K282),5)</f>
        <v>14703.22</v>
      </c>
      <c r="N282" s="5"/>
      <c r="O282" s="4">
        <v>32674.11</v>
      </c>
      <c r="P282" s="5"/>
      <c r="Q282" s="4">
        <v>33012</v>
      </c>
      <c r="R282" s="5"/>
      <c r="S282" s="4">
        <f t="shared" ref="S282:S287" si="17">ROUND((O282-Q282),5)</f>
        <v>-337.89</v>
      </c>
      <c r="T282" s="5"/>
      <c r="U282" s="4">
        <v>198072</v>
      </c>
    </row>
    <row r="283" spans="1:21">
      <c r="A283" s="1"/>
      <c r="B283" s="1"/>
      <c r="C283" s="1"/>
      <c r="D283" s="1"/>
      <c r="E283" s="1"/>
      <c r="F283" s="1"/>
      <c r="G283" s="1"/>
      <c r="H283" s="1" t="s">
        <v>286</v>
      </c>
      <c r="I283" s="4">
        <v>0</v>
      </c>
      <c r="J283" s="5"/>
      <c r="K283" s="4">
        <v>0</v>
      </c>
      <c r="L283" s="5"/>
      <c r="M283" s="4">
        <f t="shared" si="16"/>
        <v>0</v>
      </c>
      <c r="N283" s="5"/>
      <c r="O283" s="4">
        <v>0</v>
      </c>
      <c r="P283" s="5"/>
      <c r="Q283" s="4">
        <v>0</v>
      </c>
      <c r="R283" s="5"/>
      <c r="S283" s="4">
        <f t="shared" si="17"/>
        <v>0</v>
      </c>
      <c r="T283" s="5"/>
      <c r="U283" s="4">
        <v>0</v>
      </c>
    </row>
    <row r="284" spans="1:21" ht="15.75" thickBot="1">
      <c r="A284" s="1"/>
      <c r="B284" s="1"/>
      <c r="C284" s="1"/>
      <c r="D284" s="1"/>
      <c r="E284" s="1"/>
      <c r="F284" s="1"/>
      <c r="G284" s="1"/>
      <c r="H284" s="1" t="s">
        <v>287</v>
      </c>
      <c r="I284" s="7">
        <v>2886.88</v>
      </c>
      <c r="J284" s="5"/>
      <c r="K284" s="7">
        <v>1543</v>
      </c>
      <c r="L284" s="5"/>
      <c r="M284" s="7">
        <f t="shared" si="16"/>
        <v>1343.88</v>
      </c>
      <c r="N284" s="5"/>
      <c r="O284" s="7">
        <v>3022.36</v>
      </c>
      <c r="P284" s="5"/>
      <c r="Q284" s="7">
        <v>3086</v>
      </c>
      <c r="R284" s="5"/>
      <c r="S284" s="7">
        <f t="shared" si="17"/>
        <v>-63.64</v>
      </c>
      <c r="T284" s="5"/>
      <c r="U284" s="7">
        <v>18523</v>
      </c>
    </row>
    <row r="285" spans="1:21" ht="15.75" thickBot="1">
      <c r="A285" s="1"/>
      <c r="B285" s="1"/>
      <c r="C285" s="1"/>
      <c r="D285" s="1"/>
      <c r="E285" s="1"/>
      <c r="F285" s="1"/>
      <c r="G285" s="1" t="s">
        <v>288</v>
      </c>
      <c r="H285" s="1"/>
      <c r="I285" s="9">
        <f>ROUND(SUM(I281:I284),5)</f>
        <v>34096.1</v>
      </c>
      <c r="J285" s="5"/>
      <c r="K285" s="9">
        <f>ROUND(SUM(K281:K284),5)</f>
        <v>18049</v>
      </c>
      <c r="L285" s="5"/>
      <c r="M285" s="9">
        <f t="shared" si="16"/>
        <v>16047.1</v>
      </c>
      <c r="N285" s="5"/>
      <c r="O285" s="9">
        <f>ROUND(SUM(O281:O284),5)</f>
        <v>35696.47</v>
      </c>
      <c r="P285" s="5"/>
      <c r="Q285" s="9">
        <f>ROUND(SUM(Q281:Q284),5)</f>
        <v>36098</v>
      </c>
      <c r="R285" s="5"/>
      <c r="S285" s="9">
        <f t="shared" si="17"/>
        <v>-401.53</v>
      </c>
      <c r="T285" s="5"/>
      <c r="U285" s="9">
        <f>ROUND(SUM(U281:U284),5)</f>
        <v>216595</v>
      </c>
    </row>
    <row r="286" spans="1:21" ht="15.75" thickBot="1">
      <c r="A286" s="1"/>
      <c r="B286" s="1"/>
      <c r="C286" s="1"/>
      <c r="D286" s="1"/>
      <c r="E286" s="1"/>
      <c r="F286" s="1" t="s">
        <v>289</v>
      </c>
      <c r="G286" s="1"/>
      <c r="H286" s="1"/>
      <c r="I286" s="8">
        <f>ROUND(SUM(I273:I276)+I280+I285,5)</f>
        <v>40209.519999999997</v>
      </c>
      <c r="J286" s="5"/>
      <c r="K286" s="8">
        <f>ROUND(SUM(K273:K276)+K280+K285,5)</f>
        <v>20061</v>
      </c>
      <c r="L286" s="5"/>
      <c r="M286" s="8">
        <f t="shared" si="16"/>
        <v>20148.52</v>
      </c>
      <c r="N286" s="5"/>
      <c r="O286" s="8">
        <f>ROUND(SUM(O273:O276)+O280+O285,5)</f>
        <v>43019.16</v>
      </c>
      <c r="P286" s="5"/>
      <c r="Q286" s="8">
        <f>ROUND(SUM(Q273:Q276)+Q280+Q285,5)</f>
        <v>40122</v>
      </c>
      <c r="R286" s="5"/>
      <c r="S286" s="8">
        <f t="shared" si="17"/>
        <v>2897.16</v>
      </c>
      <c r="T286" s="5"/>
      <c r="U286" s="8">
        <f>ROUND(SUM(U273:U276)+U280+U285,5)</f>
        <v>240716</v>
      </c>
    </row>
    <row r="287" spans="1:21">
      <c r="A287" s="1"/>
      <c r="B287" s="1"/>
      <c r="C287" s="1"/>
      <c r="D287" s="1"/>
      <c r="E287" s="1" t="s">
        <v>290</v>
      </c>
      <c r="F287" s="1"/>
      <c r="G287" s="1"/>
      <c r="H287" s="1"/>
      <c r="I287" s="4">
        <f>ROUND(I272+I286,5)</f>
        <v>40209.519999999997</v>
      </c>
      <c r="J287" s="5"/>
      <c r="K287" s="4">
        <f>ROUND(K272+K286,5)</f>
        <v>20061</v>
      </c>
      <c r="L287" s="5"/>
      <c r="M287" s="4">
        <f t="shared" si="16"/>
        <v>20148.52</v>
      </c>
      <c r="N287" s="5"/>
      <c r="O287" s="4">
        <f>ROUND(O272+O286,5)</f>
        <v>43019.16</v>
      </c>
      <c r="P287" s="5"/>
      <c r="Q287" s="4">
        <f>ROUND(Q272+Q286,5)</f>
        <v>40122</v>
      </c>
      <c r="R287" s="5"/>
      <c r="S287" s="4">
        <f t="shared" si="17"/>
        <v>2897.16</v>
      </c>
      <c r="T287" s="5"/>
      <c r="U287" s="4">
        <f>ROUND(U272+U286,5)</f>
        <v>240716</v>
      </c>
    </row>
    <row r="288" spans="1:21">
      <c r="A288" s="1"/>
      <c r="B288" s="1"/>
      <c r="C288" s="1"/>
      <c r="D288" s="1"/>
      <c r="E288" s="1" t="s">
        <v>291</v>
      </c>
      <c r="F288" s="1"/>
      <c r="G288" s="1"/>
      <c r="H288" s="1"/>
      <c r="I288" s="4"/>
      <c r="J288" s="5"/>
      <c r="K288" s="4"/>
      <c r="L288" s="5"/>
      <c r="M288" s="4"/>
      <c r="N288" s="5"/>
      <c r="O288" s="4"/>
      <c r="P288" s="5"/>
      <c r="Q288" s="4"/>
      <c r="R288" s="5"/>
      <c r="S288" s="4"/>
      <c r="T288" s="5"/>
      <c r="U288" s="4"/>
    </row>
    <row r="289" spans="1:21">
      <c r="A289" s="1"/>
      <c r="B289" s="1"/>
      <c r="C289" s="1"/>
      <c r="D289" s="1"/>
      <c r="E289" s="1"/>
      <c r="F289" s="1" t="s">
        <v>292</v>
      </c>
      <c r="G289" s="1"/>
      <c r="H289" s="1"/>
      <c r="I289" s="4">
        <v>0</v>
      </c>
      <c r="J289" s="5"/>
      <c r="K289" s="4">
        <v>416</v>
      </c>
      <c r="L289" s="5"/>
      <c r="M289" s="4">
        <f t="shared" ref="M289:M296" si="18">ROUND((I289-K289),5)</f>
        <v>-416</v>
      </c>
      <c r="N289" s="5"/>
      <c r="O289" s="4">
        <v>0</v>
      </c>
      <c r="P289" s="5"/>
      <c r="Q289" s="4">
        <v>832</v>
      </c>
      <c r="R289" s="5"/>
      <c r="S289" s="4">
        <f t="shared" ref="S289:S296" si="19">ROUND((O289-Q289),5)</f>
        <v>-832</v>
      </c>
      <c r="T289" s="5"/>
      <c r="U289" s="4">
        <v>5000</v>
      </c>
    </row>
    <row r="290" spans="1:21">
      <c r="A290" s="1"/>
      <c r="B290" s="1"/>
      <c r="C290" s="1"/>
      <c r="D290" s="1"/>
      <c r="E290" s="1"/>
      <c r="F290" s="1" t="s">
        <v>293</v>
      </c>
      <c r="G290" s="1"/>
      <c r="H290" s="1"/>
      <c r="I290" s="4">
        <v>0</v>
      </c>
      <c r="J290" s="5"/>
      <c r="K290" s="4">
        <v>0</v>
      </c>
      <c r="L290" s="5"/>
      <c r="M290" s="4">
        <f t="shared" si="18"/>
        <v>0</v>
      </c>
      <c r="N290" s="5"/>
      <c r="O290" s="4">
        <v>0</v>
      </c>
      <c r="P290" s="5"/>
      <c r="Q290" s="4">
        <v>0</v>
      </c>
      <c r="R290" s="5"/>
      <c r="S290" s="4">
        <f t="shared" si="19"/>
        <v>0</v>
      </c>
      <c r="T290" s="5"/>
      <c r="U290" s="4">
        <v>0</v>
      </c>
    </row>
    <row r="291" spans="1:21">
      <c r="A291" s="1"/>
      <c r="B291" s="1"/>
      <c r="C291" s="1"/>
      <c r="D291" s="1"/>
      <c r="E291" s="1"/>
      <c r="F291" s="1" t="s">
        <v>294</v>
      </c>
      <c r="G291" s="1"/>
      <c r="H291" s="1"/>
      <c r="I291" s="4">
        <v>0</v>
      </c>
      <c r="J291" s="5"/>
      <c r="K291" s="4">
        <v>1174</v>
      </c>
      <c r="L291" s="5"/>
      <c r="M291" s="4">
        <f t="shared" si="18"/>
        <v>-1174</v>
      </c>
      <c r="N291" s="5"/>
      <c r="O291" s="4">
        <v>0</v>
      </c>
      <c r="P291" s="5"/>
      <c r="Q291" s="4">
        <v>2348</v>
      </c>
      <c r="R291" s="5"/>
      <c r="S291" s="4">
        <f t="shared" si="19"/>
        <v>-2348</v>
      </c>
      <c r="T291" s="5"/>
      <c r="U291" s="4">
        <v>14080</v>
      </c>
    </row>
    <row r="292" spans="1:21">
      <c r="A292" s="1"/>
      <c r="B292" s="1"/>
      <c r="C292" s="1"/>
      <c r="D292" s="1"/>
      <c r="E292" s="1"/>
      <c r="F292" s="1" t="s">
        <v>295</v>
      </c>
      <c r="G292" s="1"/>
      <c r="H292" s="1"/>
      <c r="I292" s="4">
        <v>495.91</v>
      </c>
      <c r="J292" s="5"/>
      <c r="K292" s="4">
        <v>590</v>
      </c>
      <c r="L292" s="5"/>
      <c r="M292" s="4">
        <f t="shared" si="18"/>
        <v>-94.09</v>
      </c>
      <c r="N292" s="5"/>
      <c r="O292" s="4">
        <v>2314.29</v>
      </c>
      <c r="P292" s="5"/>
      <c r="Q292" s="4">
        <v>1180</v>
      </c>
      <c r="R292" s="5"/>
      <c r="S292" s="4">
        <f t="shared" si="19"/>
        <v>1134.29</v>
      </c>
      <c r="T292" s="5"/>
      <c r="U292" s="4">
        <v>7080</v>
      </c>
    </row>
    <row r="293" spans="1:21">
      <c r="A293" s="1"/>
      <c r="B293" s="1"/>
      <c r="C293" s="1"/>
      <c r="D293" s="1"/>
      <c r="E293" s="1"/>
      <c r="F293" s="1" t="s">
        <v>296</v>
      </c>
      <c r="G293" s="1"/>
      <c r="H293" s="1"/>
      <c r="I293" s="4">
        <v>4249.57</v>
      </c>
      <c r="J293" s="5"/>
      <c r="K293" s="4">
        <v>2475</v>
      </c>
      <c r="L293" s="5"/>
      <c r="M293" s="4">
        <f t="shared" si="18"/>
        <v>1774.57</v>
      </c>
      <c r="N293" s="5"/>
      <c r="O293" s="4">
        <v>7563.55</v>
      </c>
      <c r="P293" s="5"/>
      <c r="Q293" s="4">
        <v>4950</v>
      </c>
      <c r="R293" s="5"/>
      <c r="S293" s="4">
        <f t="shared" si="19"/>
        <v>2613.5500000000002</v>
      </c>
      <c r="T293" s="5"/>
      <c r="U293" s="4">
        <v>29700</v>
      </c>
    </row>
    <row r="294" spans="1:21">
      <c r="A294" s="1"/>
      <c r="B294" s="1"/>
      <c r="C294" s="1"/>
      <c r="D294" s="1"/>
      <c r="E294" s="1"/>
      <c r="F294" s="1" t="s">
        <v>297</v>
      </c>
      <c r="G294" s="1"/>
      <c r="H294" s="1"/>
      <c r="I294" s="4">
        <v>0</v>
      </c>
      <c r="J294" s="5"/>
      <c r="K294" s="4">
        <v>0</v>
      </c>
      <c r="L294" s="5"/>
      <c r="M294" s="4">
        <f t="shared" si="18"/>
        <v>0</v>
      </c>
      <c r="N294" s="5"/>
      <c r="O294" s="4">
        <v>0</v>
      </c>
      <c r="P294" s="5"/>
      <c r="Q294" s="4">
        <v>0</v>
      </c>
      <c r="R294" s="5"/>
      <c r="S294" s="4">
        <f t="shared" si="19"/>
        <v>0</v>
      </c>
      <c r="T294" s="5"/>
      <c r="U294" s="4">
        <v>0</v>
      </c>
    </row>
    <row r="295" spans="1:21" ht="15.75" thickBot="1">
      <c r="A295" s="1"/>
      <c r="B295" s="1"/>
      <c r="C295" s="1"/>
      <c r="D295" s="1"/>
      <c r="E295" s="1"/>
      <c r="F295" s="1" t="s">
        <v>298</v>
      </c>
      <c r="G295" s="1"/>
      <c r="H295" s="1"/>
      <c r="I295" s="6">
        <v>0</v>
      </c>
      <c r="J295" s="5"/>
      <c r="K295" s="6">
        <v>0</v>
      </c>
      <c r="L295" s="5"/>
      <c r="M295" s="6">
        <f t="shared" si="18"/>
        <v>0</v>
      </c>
      <c r="N295" s="5"/>
      <c r="O295" s="6">
        <v>0</v>
      </c>
      <c r="P295" s="5"/>
      <c r="Q295" s="6">
        <v>0</v>
      </c>
      <c r="R295" s="5"/>
      <c r="S295" s="6">
        <f t="shared" si="19"/>
        <v>0</v>
      </c>
      <c r="T295" s="5"/>
      <c r="U295" s="6">
        <v>0</v>
      </c>
    </row>
    <row r="296" spans="1:21">
      <c r="A296" s="1"/>
      <c r="B296" s="1"/>
      <c r="C296" s="1"/>
      <c r="D296" s="1"/>
      <c r="E296" s="1" t="s">
        <v>299</v>
      </c>
      <c r="F296" s="1"/>
      <c r="G296" s="1"/>
      <c r="H296" s="1"/>
      <c r="I296" s="4">
        <f>ROUND(SUM(I288:I295),5)</f>
        <v>4745.4799999999996</v>
      </c>
      <c r="J296" s="5"/>
      <c r="K296" s="4">
        <f>ROUND(SUM(K288:K295),5)</f>
        <v>4655</v>
      </c>
      <c r="L296" s="5"/>
      <c r="M296" s="4">
        <f t="shared" si="18"/>
        <v>90.48</v>
      </c>
      <c r="N296" s="5"/>
      <c r="O296" s="4">
        <f>ROUND(SUM(O288:O295),5)</f>
        <v>9877.84</v>
      </c>
      <c r="P296" s="5"/>
      <c r="Q296" s="4">
        <f>ROUND(SUM(Q288:Q295),5)</f>
        <v>9310</v>
      </c>
      <c r="R296" s="5"/>
      <c r="S296" s="4">
        <f t="shared" si="19"/>
        <v>567.84</v>
      </c>
      <c r="T296" s="5"/>
      <c r="U296" s="4">
        <f>ROUND(SUM(U288:U295),5)</f>
        <v>55860</v>
      </c>
    </row>
    <row r="297" spans="1:21">
      <c r="A297" s="1"/>
      <c r="B297" s="1"/>
      <c r="C297" s="1"/>
      <c r="D297" s="1"/>
      <c r="E297" s="1" t="s">
        <v>300</v>
      </c>
      <c r="F297" s="1"/>
      <c r="G297" s="1"/>
      <c r="H297" s="1"/>
      <c r="I297" s="4"/>
      <c r="J297" s="5"/>
      <c r="K297" s="4"/>
      <c r="L297" s="5"/>
      <c r="M297" s="4"/>
      <c r="N297" s="5"/>
      <c r="O297" s="4"/>
      <c r="P297" s="5"/>
      <c r="Q297" s="4"/>
      <c r="R297" s="5"/>
      <c r="S297" s="4"/>
      <c r="T297" s="5"/>
      <c r="U297" s="4"/>
    </row>
    <row r="298" spans="1:21">
      <c r="A298" s="1"/>
      <c r="B298" s="1"/>
      <c r="C298" s="1"/>
      <c r="D298" s="1"/>
      <c r="E298" s="1"/>
      <c r="F298" s="1" t="s">
        <v>301</v>
      </c>
      <c r="G298" s="1"/>
      <c r="H298" s="1"/>
      <c r="I298" s="4">
        <v>6447.42</v>
      </c>
      <c r="J298" s="5"/>
      <c r="K298" s="4"/>
      <c r="L298" s="5"/>
      <c r="M298" s="4"/>
      <c r="N298" s="5"/>
      <c r="O298" s="4">
        <v>10683.1</v>
      </c>
      <c r="P298" s="5"/>
      <c r="Q298" s="4"/>
      <c r="R298" s="5"/>
      <c r="S298" s="4"/>
      <c r="T298" s="5"/>
      <c r="U298" s="4"/>
    </row>
    <row r="299" spans="1:21">
      <c r="A299" s="1"/>
      <c r="B299" s="1"/>
      <c r="C299" s="1"/>
      <c r="D299" s="1"/>
      <c r="E299" s="1"/>
      <c r="F299" s="1" t="s">
        <v>302</v>
      </c>
      <c r="G299" s="1"/>
      <c r="H299" s="1"/>
      <c r="I299" s="4">
        <v>493.22</v>
      </c>
      <c r="J299" s="5"/>
      <c r="K299" s="4"/>
      <c r="L299" s="5"/>
      <c r="M299" s="4"/>
      <c r="N299" s="5"/>
      <c r="O299" s="4">
        <v>880.95</v>
      </c>
      <c r="P299" s="5"/>
      <c r="Q299" s="4"/>
      <c r="R299" s="5"/>
      <c r="S299" s="4"/>
      <c r="T299" s="5"/>
      <c r="U299" s="4"/>
    </row>
    <row r="300" spans="1:21">
      <c r="A300" s="1"/>
      <c r="B300" s="1"/>
      <c r="C300" s="1"/>
      <c r="D300" s="1"/>
      <c r="E300" s="1"/>
      <c r="F300" s="1" t="s">
        <v>303</v>
      </c>
      <c r="G300" s="1"/>
      <c r="H300" s="1"/>
      <c r="I300" s="4">
        <v>133.77000000000001</v>
      </c>
      <c r="J300" s="5"/>
      <c r="K300" s="4"/>
      <c r="L300" s="5"/>
      <c r="M300" s="4"/>
      <c r="N300" s="5"/>
      <c r="O300" s="4">
        <v>251.84</v>
      </c>
      <c r="P300" s="5"/>
      <c r="Q300" s="4"/>
      <c r="R300" s="5"/>
      <c r="S300" s="4"/>
      <c r="T300" s="5"/>
      <c r="U300" s="4"/>
    </row>
    <row r="301" spans="1:21" ht="15.75" thickBot="1">
      <c r="A301" s="1"/>
      <c r="B301" s="1"/>
      <c r="C301" s="1"/>
      <c r="D301" s="1"/>
      <c r="E301" s="1"/>
      <c r="F301" s="1" t="s">
        <v>304</v>
      </c>
      <c r="G301" s="1"/>
      <c r="H301" s="1"/>
      <c r="I301" s="6">
        <v>54.73</v>
      </c>
      <c r="J301" s="5"/>
      <c r="K301" s="4"/>
      <c r="L301" s="5"/>
      <c r="M301" s="4"/>
      <c r="N301" s="5"/>
      <c r="O301" s="6">
        <v>109.46</v>
      </c>
      <c r="P301" s="5"/>
      <c r="Q301" s="4"/>
      <c r="R301" s="5"/>
      <c r="S301" s="4"/>
      <c r="T301" s="5"/>
      <c r="U301" s="4"/>
    </row>
    <row r="302" spans="1:21">
      <c r="A302" s="1"/>
      <c r="B302" s="1"/>
      <c r="C302" s="1"/>
      <c r="D302" s="1"/>
      <c r="E302" s="1" t="s">
        <v>305</v>
      </c>
      <c r="F302" s="1"/>
      <c r="G302" s="1"/>
      <c r="H302" s="1"/>
      <c r="I302" s="4">
        <f>ROUND(SUM(I297:I301),5)</f>
        <v>7129.14</v>
      </c>
      <c r="J302" s="5"/>
      <c r="K302" s="4"/>
      <c r="L302" s="5"/>
      <c r="M302" s="4"/>
      <c r="N302" s="5"/>
      <c r="O302" s="4">
        <f>ROUND(SUM(O297:O301),5)</f>
        <v>11925.35</v>
      </c>
      <c r="P302" s="5"/>
      <c r="Q302" s="4"/>
      <c r="R302" s="5"/>
      <c r="S302" s="4"/>
      <c r="T302" s="5"/>
      <c r="U302" s="4"/>
    </row>
    <row r="303" spans="1:21">
      <c r="A303" s="1"/>
      <c r="B303" s="1"/>
      <c r="C303" s="1"/>
      <c r="D303" s="1"/>
      <c r="E303" s="1" t="s">
        <v>306</v>
      </c>
      <c r="F303" s="1"/>
      <c r="G303" s="1"/>
      <c r="H303" s="1"/>
      <c r="I303" s="4">
        <v>0</v>
      </c>
      <c r="J303" s="5"/>
      <c r="K303" s="4">
        <v>-4359</v>
      </c>
      <c r="L303" s="5"/>
      <c r="M303" s="4">
        <f t="shared" ref="M303:M312" si="20">ROUND((I303-K303),5)</f>
        <v>4359</v>
      </c>
      <c r="N303" s="5"/>
      <c r="O303" s="4">
        <v>0</v>
      </c>
      <c r="P303" s="5"/>
      <c r="Q303" s="4">
        <v>-8718</v>
      </c>
      <c r="R303" s="5"/>
      <c r="S303" s="4">
        <f t="shared" ref="S303:S312" si="21">ROUND((O303-Q303),5)</f>
        <v>8718</v>
      </c>
      <c r="T303" s="5"/>
      <c r="U303" s="4">
        <v>-52300</v>
      </c>
    </row>
    <row r="304" spans="1:21">
      <c r="A304" s="1"/>
      <c r="B304" s="1"/>
      <c r="C304" s="1"/>
      <c r="D304" s="1"/>
      <c r="E304" s="1" t="s">
        <v>307</v>
      </c>
      <c r="F304" s="1"/>
      <c r="G304" s="1"/>
      <c r="H304" s="1"/>
      <c r="I304" s="4">
        <v>0</v>
      </c>
      <c r="J304" s="5"/>
      <c r="K304" s="4">
        <v>0</v>
      </c>
      <c r="L304" s="5"/>
      <c r="M304" s="4">
        <f t="shared" si="20"/>
        <v>0</v>
      </c>
      <c r="N304" s="5"/>
      <c r="O304" s="4">
        <v>0</v>
      </c>
      <c r="P304" s="5"/>
      <c r="Q304" s="4">
        <v>0</v>
      </c>
      <c r="R304" s="5"/>
      <c r="S304" s="4">
        <f t="shared" si="21"/>
        <v>0</v>
      </c>
      <c r="T304" s="5"/>
      <c r="U304" s="4">
        <v>0</v>
      </c>
    </row>
    <row r="305" spans="1:25">
      <c r="A305" s="1"/>
      <c r="B305" s="1"/>
      <c r="C305" s="1"/>
      <c r="D305" s="1"/>
      <c r="E305" s="1" t="s">
        <v>308</v>
      </c>
      <c r="F305" s="1"/>
      <c r="G305" s="1"/>
      <c r="H305" s="1"/>
      <c r="I305" s="4">
        <v>0</v>
      </c>
      <c r="J305" s="5"/>
      <c r="K305" s="4">
        <v>0</v>
      </c>
      <c r="L305" s="5"/>
      <c r="M305" s="4">
        <f t="shared" si="20"/>
        <v>0</v>
      </c>
      <c r="N305" s="5"/>
      <c r="O305" s="4">
        <v>0</v>
      </c>
      <c r="P305" s="5"/>
      <c r="Q305" s="4">
        <v>0</v>
      </c>
      <c r="R305" s="5"/>
      <c r="S305" s="4">
        <f t="shared" si="21"/>
        <v>0</v>
      </c>
      <c r="T305" s="5"/>
      <c r="U305" s="4">
        <v>0</v>
      </c>
    </row>
    <row r="306" spans="1:25">
      <c r="A306" s="1"/>
      <c r="B306" s="1"/>
      <c r="C306" s="1"/>
      <c r="D306" s="1"/>
      <c r="E306" s="1" t="s">
        <v>309</v>
      </c>
      <c r="F306" s="1"/>
      <c r="G306" s="1"/>
      <c r="H306" s="1"/>
      <c r="I306" s="4">
        <v>0</v>
      </c>
      <c r="J306" s="5"/>
      <c r="K306" s="4">
        <v>0</v>
      </c>
      <c r="L306" s="5"/>
      <c r="M306" s="4">
        <f t="shared" si="20"/>
        <v>0</v>
      </c>
      <c r="N306" s="5"/>
      <c r="O306" s="4">
        <v>0</v>
      </c>
      <c r="P306" s="5"/>
      <c r="Q306" s="4">
        <v>0</v>
      </c>
      <c r="R306" s="5"/>
      <c r="S306" s="4">
        <f t="shared" si="21"/>
        <v>0</v>
      </c>
      <c r="T306" s="5"/>
      <c r="U306" s="4">
        <v>0</v>
      </c>
    </row>
    <row r="307" spans="1:25">
      <c r="A307" s="1"/>
      <c r="B307" s="1"/>
      <c r="C307" s="1"/>
      <c r="D307" s="1"/>
      <c r="E307" s="1" t="s">
        <v>310</v>
      </c>
      <c r="F307" s="1"/>
      <c r="G307" s="1"/>
      <c r="H307" s="1"/>
      <c r="I307" s="4">
        <v>0</v>
      </c>
      <c r="J307" s="5"/>
      <c r="K307" s="4">
        <v>1000</v>
      </c>
      <c r="L307" s="5"/>
      <c r="M307" s="4">
        <f t="shared" si="20"/>
        <v>-1000</v>
      </c>
      <c r="N307" s="5"/>
      <c r="O307" s="4">
        <v>0</v>
      </c>
      <c r="P307" s="5"/>
      <c r="Q307" s="4">
        <v>2000</v>
      </c>
      <c r="R307" s="5"/>
      <c r="S307" s="4">
        <f t="shared" si="21"/>
        <v>-2000</v>
      </c>
      <c r="T307" s="5"/>
      <c r="U307" s="4">
        <v>12000</v>
      </c>
    </row>
    <row r="308" spans="1:25">
      <c r="A308" s="1"/>
      <c r="B308" s="1"/>
      <c r="C308" s="1"/>
      <c r="D308" s="1"/>
      <c r="E308" s="1" t="s">
        <v>311</v>
      </c>
      <c r="F308" s="1"/>
      <c r="G308" s="1"/>
      <c r="H308" s="1"/>
      <c r="I308" s="4">
        <v>0</v>
      </c>
      <c r="J308" s="5"/>
      <c r="K308" s="4">
        <v>2916</v>
      </c>
      <c r="L308" s="5"/>
      <c r="M308" s="4">
        <f t="shared" si="20"/>
        <v>-2916</v>
      </c>
      <c r="N308" s="5"/>
      <c r="O308" s="4">
        <v>0</v>
      </c>
      <c r="P308" s="5"/>
      <c r="Q308" s="4">
        <v>5832</v>
      </c>
      <c r="R308" s="5"/>
      <c r="S308" s="4">
        <f t="shared" si="21"/>
        <v>-5832</v>
      </c>
      <c r="T308" s="5"/>
      <c r="U308" s="4">
        <v>35000</v>
      </c>
    </row>
    <row r="309" spans="1:25" ht="15.75" thickBot="1">
      <c r="A309" s="1"/>
      <c r="B309" s="1"/>
      <c r="C309" s="1"/>
      <c r="D309" s="1"/>
      <c r="E309" s="1" t="s">
        <v>312</v>
      </c>
      <c r="F309" s="1"/>
      <c r="G309" s="1"/>
      <c r="H309" s="1"/>
      <c r="I309" s="7">
        <v>0</v>
      </c>
      <c r="J309" s="5"/>
      <c r="K309" s="7">
        <v>0</v>
      </c>
      <c r="L309" s="5"/>
      <c r="M309" s="7">
        <f t="shared" si="20"/>
        <v>0</v>
      </c>
      <c r="N309" s="5"/>
      <c r="O309" s="7">
        <v>0</v>
      </c>
      <c r="P309" s="5"/>
      <c r="Q309" s="7">
        <v>0</v>
      </c>
      <c r="R309" s="5"/>
      <c r="S309" s="7">
        <f t="shared" si="21"/>
        <v>0</v>
      </c>
      <c r="T309" s="5"/>
      <c r="U309" s="7">
        <v>0</v>
      </c>
    </row>
    <row r="310" spans="1:25" ht="15.75" thickBot="1">
      <c r="A310" s="1"/>
      <c r="B310" s="1"/>
      <c r="C310" s="1"/>
      <c r="D310" s="1" t="s">
        <v>313</v>
      </c>
      <c r="E310" s="1"/>
      <c r="F310" s="1"/>
      <c r="G310" s="1"/>
      <c r="H310" s="1"/>
      <c r="I310" s="9">
        <f>ROUND(I86+I134+I172+I200+I217+I238+I260+I271+I287+I296+SUM(I302:I309),5)</f>
        <v>340248.35</v>
      </c>
      <c r="J310" s="5"/>
      <c r="K310" s="9">
        <f>ROUND(K86+K134+K172+K200+K217+K238+K260+K271+K287+K296+SUM(K302:K309),5)</f>
        <v>258591</v>
      </c>
      <c r="L310" s="5"/>
      <c r="M310" s="9">
        <f t="shared" si="20"/>
        <v>81657.350000000006</v>
      </c>
      <c r="N310" s="5"/>
      <c r="O310" s="9">
        <f>ROUND(O86+O134+O172+O200+O217+O238+O260+O271+O287+O296+SUM(O302:O309),5)</f>
        <v>550469.6</v>
      </c>
      <c r="P310" s="5"/>
      <c r="Q310" s="9">
        <f>ROUND(Q86+Q134+Q172+Q200+Q217+Q238+Q260+Q271+Q287+Q296+SUM(Q302:Q309),5)</f>
        <v>517183</v>
      </c>
      <c r="R310" s="5"/>
      <c r="S310" s="9">
        <f t="shared" si="21"/>
        <v>33286.6</v>
      </c>
      <c r="T310" s="5"/>
      <c r="U310" s="9">
        <f>ROUND(U86+U134+U172+U200+U217+U238+U260+U271+U287+U296+SUM(U302:U309),5)</f>
        <v>3103104</v>
      </c>
    </row>
    <row r="311" spans="1:25" ht="15.75" thickBot="1">
      <c r="A311" s="1"/>
      <c r="B311" s="1" t="s">
        <v>314</v>
      </c>
      <c r="C311" s="1"/>
      <c r="D311" s="1"/>
      <c r="E311" s="1"/>
      <c r="F311" s="1"/>
      <c r="G311" s="1"/>
      <c r="H311" s="1"/>
      <c r="I311" s="9">
        <f>ROUND(I3+I85-I310,5)</f>
        <v>52349.43</v>
      </c>
      <c r="J311" s="5"/>
      <c r="K311" s="9">
        <f>ROUND(K3+K85-K310,5)</f>
        <v>4136</v>
      </c>
      <c r="L311" s="5"/>
      <c r="M311" s="9">
        <f t="shared" si="20"/>
        <v>48213.43</v>
      </c>
      <c r="N311" s="5"/>
      <c r="O311" s="9">
        <f>ROUND(O3+O85-O310,5)</f>
        <v>19829.3</v>
      </c>
      <c r="P311" s="5"/>
      <c r="Q311" s="9">
        <f>ROUND(Q3+Q85-Q310,5)</f>
        <v>8268</v>
      </c>
      <c r="R311" s="5"/>
      <c r="S311" s="9">
        <f t="shared" si="21"/>
        <v>11561.3</v>
      </c>
      <c r="T311" s="5"/>
      <c r="U311" s="9">
        <f>ROUND(U3+U85-U310,5)</f>
        <v>49643</v>
      </c>
    </row>
    <row r="312" spans="1:25" s="11" customFormat="1" ht="15.75" thickBot="1">
      <c r="A312" s="1" t="s">
        <v>315</v>
      </c>
      <c r="B312" s="1"/>
      <c r="C312" s="1"/>
      <c r="D312" s="1"/>
      <c r="E312" s="1"/>
      <c r="F312" s="1"/>
      <c r="G312" s="1"/>
      <c r="H312" s="1"/>
      <c r="I312" s="10">
        <f>I311</f>
        <v>52349.43</v>
      </c>
      <c r="J312" s="1"/>
      <c r="K312" s="10">
        <f>K311</f>
        <v>4136</v>
      </c>
      <c r="L312" s="1"/>
      <c r="M312" s="10">
        <f t="shared" si="20"/>
        <v>48213.43</v>
      </c>
      <c r="N312" s="1"/>
      <c r="O312" s="10">
        <f>O311</f>
        <v>19829.3</v>
      </c>
      <c r="P312" s="1"/>
      <c r="Q312" s="10">
        <f>Q311</f>
        <v>8268</v>
      </c>
      <c r="R312" s="1"/>
      <c r="S312" s="10">
        <f t="shared" si="21"/>
        <v>11561.3</v>
      </c>
      <c r="T312" s="1"/>
      <c r="U312" s="10">
        <f>U311</f>
        <v>49643</v>
      </c>
      <c r="W312" s="18"/>
      <c r="X312" s="18"/>
      <c r="Y312" s="18"/>
    </row>
    <row r="313" spans="1:25" ht="15.75" thickTop="1"/>
  </sheetData>
  <pageMargins left="0.2" right="0.2" top="1" bottom="0.5" header="0.1" footer="0.3"/>
  <pageSetup scale="90" orientation="landscape" r:id="rId1"/>
  <headerFooter>
    <oddHeader>&amp;L&amp;"Arial,Bold"&amp;8 1:00 PM
 06/14/18
 Accrual Basis&amp;C&amp;"Arial,Bold"&amp;12 Town of Dewey Beach
&amp;14 Profit &amp;&amp; Loss Budget Performance
&amp;10 May 2018</oddHeader>
    <oddFooter>&amp;R&amp;"Arial,Bold"&amp;8 Page &amp;P of &amp;N</oddFooter>
  </headerFooter>
  <legacyDrawing r:id="rId2"/>
  <controls>
    <control shapeId="1025" r:id="rId3" name="FILTER"/>
    <control shapeId="1026" r:id="rId4" name="HEAD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May</vt:lpstr>
      <vt:lpstr>May!Print_Titles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sgossett</dc:creator>
  <cp:lastModifiedBy>sgossett</cp:lastModifiedBy>
  <cp:lastPrinted>2018-06-21T19:34:53Z</cp:lastPrinted>
  <dcterms:created xsi:type="dcterms:W3CDTF">2018-06-14T17:00:23Z</dcterms:created>
  <dcterms:modified xsi:type="dcterms:W3CDTF">2018-06-21T19:34:55Z</dcterms:modified>
</cp:coreProperties>
</file>