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Sheet1!$D:$K,Sheet1!$1:$2</definedName>
  </definedNames>
  <calcPr calcId="125725"/>
</workbook>
</file>

<file path=xl/calcChain.xml><?xml version="1.0" encoding="utf-8"?>
<calcChain xmlns="http://schemas.openxmlformats.org/spreadsheetml/2006/main">
  <c r="E227" i="1"/>
  <c r="E226"/>
  <c r="E225"/>
  <c r="E224"/>
  <c r="E223"/>
  <c r="E217"/>
  <c r="E216"/>
  <c r="E215"/>
  <c r="E214"/>
  <c r="E213"/>
  <c r="E212"/>
  <c r="E208"/>
  <c r="E207"/>
  <c r="E206"/>
  <c r="E203"/>
  <c r="E201"/>
  <c r="E200"/>
  <c r="E199"/>
  <c r="E196"/>
  <c r="E195"/>
  <c r="E194"/>
  <c r="E193"/>
  <c r="E189"/>
  <c r="E188"/>
  <c r="E186"/>
  <c r="E184"/>
  <c r="E183"/>
  <c r="E181"/>
  <c r="E179"/>
  <c r="E178"/>
  <c r="E176"/>
  <c r="E171"/>
  <c r="E169"/>
  <c r="E168"/>
  <c r="E167"/>
  <c r="E166"/>
  <c r="E163"/>
  <c r="E162"/>
  <c r="E160"/>
  <c r="E159"/>
  <c r="E158"/>
  <c r="E157"/>
  <c r="E152"/>
  <c r="E151"/>
  <c r="E150"/>
  <c r="E147"/>
  <c r="E146"/>
  <c r="E145"/>
  <c r="E144"/>
  <c r="E142"/>
  <c r="E137"/>
  <c r="E136"/>
  <c r="E135"/>
  <c r="E133"/>
  <c r="E132"/>
  <c r="E131"/>
  <c r="E130"/>
  <c r="E128"/>
  <c r="E127"/>
  <c r="E126"/>
  <c r="E123"/>
  <c r="E122"/>
  <c r="E120"/>
  <c r="E119"/>
  <c r="E118"/>
  <c r="E117"/>
  <c r="E116"/>
  <c r="E115"/>
  <c r="E110"/>
  <c r="E109"/>
  <c r="E108"/>
  <c r="E106"/>
  <c r="E105"/>
  <c r="E104"/>
  <c r="E103"/>
  <c r="E102"/>
  <c r="E101"/>
  <c r="E99"/>
  <c r="E98"/>
  <c r="E97"/>
  <c r="E95"/>
  <c r="E94"/>
  <c r="E93"/>
  <c r="E92"/>
  <c r="E91"/>
  <c r="E89"/>
  <c r="E88"/>
  <c r="E87"/>
  <c r="E86"/>
  <c r="E81"/>
  <c r="E80"/>
  <c r="E79"/>
  <c r="E77"/>
  <c r="E76"/>
  <c r="E75"/>
  <c r="E74"/>
  <c r="E73"/>
  <c r="E71"/>
  <c r="E70"/>
  <c r="E69"/>
  <c r="E67"/>
  <c r="E66"/>
  <c r="E65"/>
  <c r="E64"/>
  <c r="E63"/>
  <c r="E62"/>
  <c r="E60"/>
  <c r="E59"/>
  <c r="E58"/>
  <c r="E57"/>
  <c r="E56"/>
  <c r="E55"/>
  <c r="E54"/>
  <c r="E53"/>
  <c r="E52"/>
  <c r="E51"/>
  <c r="E50"/>
  <c r="E49"/>
  <c r="E48"/>
  <c r="E40"/>
  <c r="E39"/>
  <c r="E38"/>
  <c r="E37"/>
  <c r="E36"/>
  <c r="E35"/>
  <c r="E34"/>
  <c r="E33"/>
  <c r="E31"/>
  <c r="E30"/>
  <c r="E29"/>
  <c r="E28"/>
  <c r="E27"/>
  <c r="E26"/>
  <c r="E25"/>
  <c r="E24"/>
  <c r="E23"/>
  <c r="E22"/>
  <c r="E21"/>
  <c r="E19"/>
  <c r="E18"/>
  <c r="E16"/>
  <c r="E15"/>
  <c r="E14"/>
  <c r="E13"/>
  <c r="E11"/>
  <c r="E10"/>
  <c r="E9"/>
  <c r="E7"/>
  <c r="E6"/>
  <c r="M229"/>
  <c r="M230" s="1"/>
  <c r="M231" s="1"/>
  <c r="C229"/>
  <c r="C230" s="1"/>
  <c r="C231" s="1"/>
  <c r="A229"/>
  <c r="A230" s="1"/>
  <c r="A231" s="1"/>
  <c r="M217"/>
  <c r="C217"/>
  <c r="A217"/>
  <c r="M208"/>
  <c r="C208"/>
  <c r="A208"/>
  <c r="M204"/>
  <c r="C204"/>
  <c r="C209" s="1"/>
  <c r="C210" s="1"/>
  <c r="A204"/>
  <c r="E204" s="1"/>
  <c r="M195"/>
  <c r="M196" s="1"/>
  <c r="C195"/>
  <c r="C196" s="1"/>
  <c r="A195"/>
  <c r="A196" s="1"/>
  <c r="M189"/>
  <c r="C189"/>
  <c r="A189"/>
  <c r="M186"/>
  <c r="C186"/>
  <c r="A186"/>
  <c r="M181"/>
  <c r="M190" s="1"/>
  <c r="C181"/>
  <c r="A181"/>
  <c r="M172"/>
  <c r="C172"/>
  <c r="A172"/>
  <c r="M169"/>
  <c r="C169"/>
  <c r="A169"/>
  <c r="M164"/>
  <c r="C164"/>
  <c r="A164"/>
  <c r="E164" s="1"/>
  <c r="M152"/>
  <c r="C152"/>
  <c r="A152"/>
  <c r="M148"/>
  <c r="M153" s="1"/>
  <c r="M154" s="1"/>
  <c r="C148"/>
  <c r="A148"/>
  <c r="E148" s="1"/>
  <c r="M137"/>
  <c r="C137"/>
  <c r="A137"/>
  <c r="M133"/>
  <c r="C133"/>
  <c r="A133"/>
  <c r="M128"/>
  <c r="C128"/>
  <c r="A128"/>
  <c r="M124"/>
  <c r="M138" s="1"/>
  <c r="M139" s="1"/>
  <c r="C124"/>
  <c r="A124"/>
  <c r="E124" s="1"/>
  <c r="M110"/>
  <c r="C110"/>
  <c r="A110"/>
  <c r="M106"/>
  <c r="C106"/>
  <c r="A106"/>
  <c r="M99"/>
  <c r="C99"/>
  <c r="A99"/>
  <c r="M95"/>
  <c r="M111" s="1"/>
  <c r="M112" s="1"/>
  <c r="C95"/>
  <c r="A95"/>
  <c r="M81"/>
  <c r="C81"/>
  <c r="A81"/>
  <c r="M77"/>
  <c r="C77"/>
  <c r="A77"/>
  <c r="M71"/>
  <c r="C71"/>
  <c r="A71"/>
  <c r="M67"/>
  <c r="M82" s="1"/>
  <c r="M83" s="1"/>
  <c r="C67"/>
  <c r="A67"/>
  <c r="M42"/>
  <c r="C42"/>
  <c r="A42"/>
  <c r="E42" s="1"/>
  <c r="M20"/>
  <c r="C20"/>
  <c r="A20"/>
  <c r="E20" s="1"/>
  <c r="M12"/>
  <c r="C12"/>
  <c r="A12"/>
  <c r="E12" s="1"/>
  <c r="A43" l="1"/>
  <c r="A190"/>
  <c r="E190" s="1"/>
  <c r="C190"/>
  <c r="M43"/>
  <c r="M44" s="1"/>
  <c r="A82"/>
  <c r="A111"/>
  <c r="A138"/>
  <c r="A153"/>
  <c r="C153"/>
  <c r="C154" s="1"/>
  <c r="C173"/>
  <c r="C174" s="1"/>
  <c r="M209"/>
  <c r="M210" s="1"/>
  <c r="M218"/>
  <c r="C82"/>
  <c r="C83" s="1"/>
  <c r="C218" s="1"/>
  <c r="C111"/>
  <c r="C112" s="1"/>
  <c r="C138"/>
  <c r="C139" s="1"/>
  <c r="A209"/>
  <c r="C43"/>
  <c r="C44" s="1"/>
  <c r="A173"/>
  <c r="M173"/>
  <c r="M174" s="1"/>
  <c r="C219"/>
  <c r="C232" s="1"/>
  <c r="A210" l="1"/>
  <c r="E210" s="1"/>
  <c r="E209"/>
  <c r="A174"/>
  <c r="E174" s="1"/>
  <c r="E173"/>
  <c r="A154"/>
  <c r="E154" s="1"/>
  <c r="E153"/>
  <c r="A139"/>
  <c r="E139" s="1"/>
  <c r="E138"/>
  <c r="A112"/>
  <c r="E112" s="1"/>
  <c r="E111"/>
  <c r="A83"/>
  <c r="E82"/>
  <c r="A44"/>
  <c r="E44" s="1"/>
  <c r="E43"/>
  <c r="M219"/>
  <c r="M232" s="1"/>
  <c r="E83" l="1"/>
  <c r="A218"/>
  <c r="E218" s="1"/>
  <c r="A219" l="1"/>
  <c r="E219" s="1"/>
  <c r="A232" l="1"/>
  <c r="E232" s="1"/>
</calcChain>
</file>

<file path=xl/sharedStrings.xml><?xml version="1.0" encoding="utf-8"?>
<sst xmlns="http://schemas.openxmlformats.org/spreadsheetml/2006/main" count="235" uniqueCount="235">
  <si>
    <t>Apr 13</t>
  </si>
  <si>
    <t>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</si>
  <si>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</si>
  <si>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</si>
  <si>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</si>
  <si>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</si>
  <si>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</si>
  <si>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</si>
  <si>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</si>
  <si>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</si>
  <si>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</si>
  <si>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</si>
  <si>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</si>
  <si>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</si>
  <si>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</si>
  <si>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</si>
  <si>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</si>
  <si>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</si>
  <si>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</si>
  <si>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</si>
  <si>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</si>
  <si>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</si>
  <si>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</si>
  <si>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</si>
  <si>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</si>
  <si>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4014100 · Town Ord Fines &amp; Court</t>
  </si>
  <si>
    <t>4014110 · Traffic Fines</t>
  </si>
  <si>
    <t>4014300 · Capias/Contempt Charges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</si>
  <si>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</si>
  <si>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</si>
  <si>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</si>
  <si>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</si>
  <si>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</si>
  <si>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</si>
  <si>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</si>
  <si>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</si>
  <si>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</si>
  <si>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</si>
  <si>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</si>
  <si>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</si>
  <si>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</si>
  <si>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</si>
  <si>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</si>
  <si>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Total 400 · Operating Income</t>
  </si>
  <si>
    <t>Total Income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</si>
  <si>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</si>
  <si>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</si>
  <si>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</si>
  <si>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</si>
  <si>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</si>
  <si>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</si>
  <si>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</si>
  <si>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</si>
  <si>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</si>
  <si>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</si>
  <si>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</si>
  <si>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</si>
  <si>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</si>
  <si>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</si>
  <si>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</si>
  <si>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</si>
  <si>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</si>
  <si>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</si>
  <si>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</si>
  <si>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</si>
  <si>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</si>
  <si>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</si>
  <si>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</si>
  <si>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</si>
  <si>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</si>
  <si>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</si>
  <si>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</si>
  <si>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</si>
  <si>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</si>
  <si>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</si>
  <si>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</si>
  <si>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</si>
  <si>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</si>
  <si>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</si>
  <si>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</si>
  <si>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</si>
  <si>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</si>
  <si>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</si>
  <si>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</si>
  <si>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</si>
  <si>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</si>
  <si>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</si>
  <si>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</si>
  <si>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</si>
  <si>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</si>
  <si>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</si>
  <si>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</si>
  <si>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</si>
  <si>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</si>
  <si>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</si>
  <si>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</si>
  <si>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</si>
  <si>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</si>
  <si>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</si>
  <si>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</si>
  <si>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</si>
  <si>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</si>
  <si>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</si>
  <si>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</si>
  <si>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</si>
  <si>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</si>
  <si>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</si>
  <si>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</si>
  <si>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</si>
  <si>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</si>
  <si>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</si>
  <si>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</si>
  <si>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</si>
  <si>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</si>
  <si>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</si>
  <si>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</si>
  <si>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</si>
  <si>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</si>
  <si>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</si>
  <si>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</si>
  <si>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</si>
  <si>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</si>
  <si>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</si>
  <si>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</si>
  <si>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</si>
  <si>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</si>
  <si>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</si>
  <si>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</si>
  <si>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</si>
  <si>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</si>
  <si>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</si>
  <si>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</si>
  <si>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</si>
  <si>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</si>
  <si>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</si>
  <si>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</si>
  <si>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</si>
  <si>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</si>
  <si>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</si>
  <si>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</si>
  <si>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</si>
  <si>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</si>
  <si>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</si>
  <si>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</si>
  <si>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</si>
  <si>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</si>
  <si>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</si>
  <si>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</si>
  <si>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</si>
  <si>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</si>
  <si>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</si>
  <si>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</si>
  <si>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</si>
  <si>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</si>
  <si>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</si>
  <si>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</si>
  <si>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</si>
  <si>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</si>
  <si>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</si>
  <si>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</si>
  <si>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6050250 · Drug Testing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</si>
  <si>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</si>
  <si>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</si>
  <si>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</si>
  <si>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</si>
  <si>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</si>
  <si>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</si>
  <si>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</si>
  <si>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</si>
  <si>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</si>
  <si>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</si>
  <si>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</si>
  <si>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</si>
  <si>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</si>
  <si>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</si>
  <si>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</si>
  <si>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</si>
  <si>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</si>
  <si>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</si>
  <si>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</si>
  <si>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</si>
  <si>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</si>
  <si>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</si>
  <si>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</si>
  <si>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</si>
  <si>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</si>
  <si>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</si>
  <si>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</si>
  <si>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</si>
  <si>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</si>
  <si>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</si>
  <si>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</si>
  <si>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</si>
  <si>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</si>
  <si>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</si>
  <si>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</si>
  <si>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</si>
  <si>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</si>
  <si>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</si>
  <si>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</si>
  <si>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</si>
  <si>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</si>
  <si>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</si>
  <si>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</si>
  <si>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</si>
  <si>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</si>
  <si>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</si>
  <si>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</si>
  <si>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</si>
  <si>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</si>
  <si>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</si>
  <si>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</si>
  <si>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</si>
  <si>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</si>
  <si>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</si>
  <si>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</si>
  <si>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</si>
  <si>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Total 609 · Town Operating</t>
  </si>
  <si>
    <t>Total Expense</t>
  </si>
  <si>
    <t>Net Ordinary Income</t>
  </si>
  <si>
    <t>Other Income/Expense</t>
  </si>
  <si>
    <t>Other Income</t>
  </si>
  <si>
    <t>9020000 · Police Below-The-Line</t>
  </si>
  <si>
    <t>9020020 · Reimb Police Wages - Income</t>
  </si>
  <si>
    <t>9020021 · Reimb Police Wages - Payroll</t>
  </si>
  <si>
    <t>9020030 · Police Running Event Fees</t>
  </si>
  <si>
    <t>9020031 · Police Running Events - Payroll</t>
  </si>
  <si>
    <t>9020040 · Pension State Funding</t>
  </si>
  <si>
    <t>9020041 · Pension Expense Offset</t>
  </si>
  <si>
    <t>Total 9020000 · Police Below-The-Line</t>
  </si>
  <si>
    <t>Total Other Income</t>
  </si>
  <si>
    <t>Net Other Income</t>
  </si>
  <si>
    <t>Net Income</t>
  </si>
  <si>
    <t>$$Diff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</si>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</sst>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49" fontId="1" fillId="2" borderId="0" xfId="0" applyNumberFormat="1" applyFont="1" applyFill="1"/>
    <xf numFmtId="3" fontId="1" fillId="2" borderId="4" xfId="0" applyNumberFormat="1" applyFont="1" applyFill="1" applyBorder="1"/>
    <xf numFmtId="3" fontId="1" fillId="2" borderId="0" xfId="0" applyNumberFormat="1" applyFont="1" applyFill="1"/>
    <xf numFmtId="3" fontId="3" fillId="0" borderId="4" xfId="0" applyNumberFormat="1" applyFont="1" applyBorder="1"/>
    <xf numFmtId="49" fontId="1" fillId="3" borderId="0" xfId="0" applyNumberFormat="1" applyFont="1" applyFill="1"/>
    <xf numFmtId="3" fontId="1" fillId="3" borderId="0" xfId="0" applyNumberFormat="1" applyFont="1" applyFill="1"/>
    <xf numFmtId="0" fontId="1" fillId="0" borderId="0" xfId="0" applyFont="1"/>
    <xf numFmtId="0" fontId="1" fillId="0" borderId="0" xfId="0" applyNumberFormat="1" applyFont="1"/>
    <xf numFmtId="3" fontId="2" fillId="0" borderId="0" xfId="0" applyNumberFormat="1" applyFont="1"/>
    <xf numFmtId="3" fontId="1" fillId="3" borderId="5" xfId="0" applyNumberFormat="1" applyFont="1" applyFill="1" applyBorder="1"/>
    <xf numFmtId="3" fontId="1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workbookViewId="0">
      <pane xSplit="1" ySplit="2" topLeftCell="B66" activePane="bottomRight" state="frozenSplit"/>
      <selection pane="topRight" activeCell="H1" sqref="H1"/>
      <selection pane="bottomLeft" activeCell="A3" sqref="A3"/>
      <selection pane="bottomRight" activeCell="A66" sqref="A66"/>
    </sheetView>
  </sheetViews>
  <sheetFormatPr defaultRowHeight="17.25" outlineLevelRow="6"/>
  <cols>
    <col min="1" max="1" width="10.5703125" style="21" bestFit="1" customWidth="1"/>
    <col min="2" max="2" width="2.28515625" style="21" customWidth="1"/>
    <col min="3" max="3" width="10.5703125" style="21" bestFit="1" customWidth="1"/>
    <col min="4" max="4" width="3" style="20" customWidth="1"/>
    <col min="5" max="5" width="10.5703125" style="21" bestFit="1" customWidth="1"/>
    <col min="6" max="10" width="3" style="20" customWidth="1"/>
    <col min="11" max="11" width="52.28515625" style="20" bestFit="1" customWidth="1"/>
    <col min="12" max="12" width="2.28515625" style="21" customWidth="1"/>
    <col min="13" max="13" width="18.42578125" style="21" bestFit="1" customWidth="1"/>
    <col min="14" max="16384" width="9.140625" style="4"/>
  </cols>
  <sheetData>
    <row r="1" spans="1:13" ht="18" thickBot="1">
      <c r="A1" s="2"/>
      <c r="B1" s="3"/>
      <c r="C1" s="2"/>
      <c r="D1" s="1"/>
      <c r="E1" s="2"/>
      <c r="F1" s="1"/>
      <c r="G1" s="1"/>
      <c r="H1" s="1"/>
      <c r="I1" s="1"/>
      <c r="J1" s="1"/>
      <c r="K1" s="1"/>
      <c r="L1" s="3"/>
      <c r="M1" s="2"/>
    </row>
    <row r="2" spans="1:13" s="8" customFormat="1" ht="18.75" thickTop="1" thickBot="1">
      <c r="A2" s="6" t="s">
        <v>0</v>
      </c>
      <c r="B2" s="7"/>
      <c r="C2" s="6" t="s">
        <v>1</v>
      </c>
      <c r="D2" s="5"/>
      <c r="E2" s="6" t="s">
        <v>233</v>
      </c>
      <c r="F2" s="5"/>
      <c r="G2" s="5"/>
      <c r="H2" s="5"/>
      <c r="I2" s="5"/>
      <c r="J2" s="5"/>
      <c r="K2" s="5"/>
      <c r="L2" s="7"/>
      <c r="M2" s="6" t="s">
        <v>2</v>
      </c>
    </row>
    <row r="3" spans="1:13" ht="18" outlineLevel="2" thickTop="1">
      <c r="A3" s="9"/>
      <c r="B3" s="9"/>
      <c r="C3" s="9"/>
      <c r="D3" s="1"/>
      <c r="E3" s="9"/>
      <c r="F3" s="1" t="s">
        <v>3</v>
      </c>
      <c r="G3" s="1"/>
      <c r="H3" s="1"/>
      <c r="I3" s="1"/>
      <c r="J3" s="1"/>
      <c r="K3" s="1"/>
      <c r="L3" s="9"/>
      <c r="M3" s="9"/>
    </row>
    <row r="4" spans="1:13" outlineLevel="3">
      <c r="A4" s="9"/>
      <c r="B4" s="9"/>
      <c r="C4" s="9"/>
      <c r="D4" s="1"/>
      <c r="E4" s="9"/>
      <c r="F4" s="1"/>
      <c r="G4" s="1" t="s">
        <v>4</v>
      </c>
      <c r="H4" s="1"/>
      <c r="I4" s="1"/>
      <c r="J4" s="1"/>
      <c r="K4" s="1"/>
      <c r="L4" s="9"/>
      <c r="M4" s="9"/>
    </row>
    <row r="5" spans="1:13" outlineLevel="4">
      <c r="A5" s="9"/>
      <c r="B5" s="9"/>
      <c r="C5" s="9"/>
      <c r="D5" s="1"/>
      <c r="E5" s="9"/>
      <c r="F5" s="1"/>
      <c r="G5" s="1"/>
      <c r="H5" s="1" t="s">
        <v>5</v>
      </c>
      <c r="I5" s="1"/>
      <c r="J5" s="1"/>
      <c r="K5" s="1"/>
      <c r="L5" s="9"/>
      <c r="M5" s="9"/>
    </row>
    <row r="6" spans="1:13" outlineLevel="4">
      <c r="A6" s="9">
        <v>27325.07</v>
      </c>
      <c r="B6" s="9"/>
      <c r="C6" s="9">
        <v>60975</v>
      </c>
      <c r="D6" s="1"/>
      <c r="E6" s="9">
        <f>A6-C6</f>
        <v>-33649.93</v>
      </c>
      <c r="F6" s="1"/>
      <c r="G6" s="1"/>
      <c r="H6" s="1"/>
      <c r="I6" s="1" t="s">
        <v>6</v>
      </c>
      <c r="J6" s="1"/>
      <c r="K6" s="1"/>
      <c r="L6" s="9"/>
      <c r="M6" s="9">
        <v>480000</v>
      </c>
    </row>
    <row r="7" spans="1:13" outlineLevel="4">
      <c r="A7" s="9">
        <v>8167.2</v>
      </c>
      <c r="B7" s="9"/>
      <c r="C7" s="9">
        <v>10000</v>
      </c>
      <c r="D7" s="1"/>
      <c r="E7" s="9">
        <f>A7-C7</f>
        <v>-1832.8000000000002</v>
      </c>
      <c r="F7" s="1"/>
      <c r="G7" s="1"/>
      <c r="H7" s="1"/>
      <c r="I7" s="1" t="s">
        <v>7</v>
      </c>
      <c r="J7" s="1"/>
      <c r="K7" s="1"/>
      <c r="L7" s="9"/>
      <c r="M7" s="9">
        <v>380000</v>
      </c>
    </row>
    <row r="8" spans="1:13" outlineLevel="5">
      <c r="A8" s="9"/>
      <c r="B8" s="9"/>
      <c r="C8" s="9"/>
      <c r="D8" s="1"/>
      <c r="E8" s="9"/>
      <c r="F8" s="1"/>
      <c r="G8" s="1"/>
      <c r="H8" s="1"/>
      <c r="I8" s="1" t="s">
        <v>8</v>
      </c>
      <c r="J8" s="1"/>
      <c r="K8" s="1"/>
      <c r="L8" s="9"/>
      <c r="M8" s="9"/>
    </row>
    <row r="9" spans="1:13" outlineLevel="5">
      <c r="A9" s="9">
        <v>13845</v>
      </c>
      <c r="B9" s="9"/>
      <c r="C9" s="9">
        <v>4900</v>
      </c>
      <c r="D9" s="1"/>
      <c r="E9" s="9">
        <f t="shared" ref="E9:E40" si="0">A9-C9</f>
        <v>8945</v>
      </c>
      <c r="F9" s="1"/>
      <c r="G9" s="1"/>
      <c r="H9" s="1"/>
      <c r="I9" s="1"/>
      <c r="J9" s="1" t="s">
        <v>9</v>
      </c>
      <c r="K9" s="1"/>
      <c r="L9" s="9"/>
      <c r="M9" s="9">
        <v>100000</v>
      </c>
    </row>
    <row r="10" spans="1:13" outlineLevel="5">
      <c r="A10" s="9">
        <v>31823</v>
      </c>
      <c r="B10" s="9"/>
      <c r="C10" s="9">
        <v>10000</v>
      </c>
      <c r="D10" s="1"/>
      <c r="E10" s="9">
        <f t="shared" si="0"/>
        <v>21823</v>
      </c>
      <c r="F10" s="1"/>
      <c r="G10" s="1"/>
      <c r="H10" s="1"/>
      <c r="I10" s="1"/>
      <c r="J10" s="1" t="s">
        <v>10</v>
      </c>
      <c r="K10" s="1"/>
      <c r="L10" s="9"/>
      <c r="M10" s="9">
        <v>150000</v>
      </c>
    </row>
    <row r="11" spans="1:13" ht="18" outlineLevel="5" thickBot="1">
      <c r="A11" s="10">
        <v>109</v>
      </c>
      <c r="B11" s="9"/>
      <c r="C11" s="10">
        <v>1110</v>
      </c>
      <c r="D11" s="1"/>
      <c r="E11" s="10">
        <f t="shared" si="0"/>
        <v>-1001</v>
      </c>
      <c r="F11" s="1"/>
      <c r="G11" s="1"/>
      <c r="H11" s="1"/>
      <c r="I11" s="1"/>
      <c r="J11" s="1" t="s">
        <v>11</v>
      </c>
      <c r="K11" s="1"/>
      <c r="L11" s="9"/>
      <c r="M11" s="10">
        <v>12000</v>
      </c>
    </row>
    <row r="12" spans="1:13" outlineLevel="4">
      <c r="A12" s="9">
        <f>ROUND(SUM(A8:A11),5)</f>
        <v>45777</v>
      </c>
      <c r="B12" s="9"/>
      <c r="C12" s="9">
        <f>ROUND(SUM(C8:C11),5)</f>
        <v>16010</v>
      </c>
      <c r="D12" s="1"/>
      <c r="E12" s="9">
        <f>A12-C12</f>
        <v>29767</v>
      </c>
      <c r="F12" s="1"/>
      <c r="G12" s="1"/>
      <c r="H12" s="1"/>
      <c r="I12" s="1" t="s">
        <v>12</v>
      </c>
      <c r="J12" s="1"/>
      <c r="K12" s="1"/>
      <c r="L12" s="9"/>
      <c r="M12" s="9">
        <f>ROUND(SUM(M8:M11),5)</f>
        <v>262000</v>
      </c>
    </row>
    <row r="13" spans="1:13" ht="30" customHeight="1" outlineLevel="4">
      <c r="A13" s="9">
        <v>0</v>
      </c>
      <c r="B13" s="9"/>
      <c r="C13" s="9">
        <v>5800</v>
      </c>
      <c r="D13" s="1"/>
      <c r="E13" s="9">
        <f t="shared" si="0"/>
        <v>-5800</v>
      </c>
      <c r="F13" s="1"/>
      <c r="G13" s="1"/>
      <c r="H13" s="1"/>
      <c r="I13" s="1" t="s">
        <v>13</v>
      </c>
      <c r="J13" s="1"/>
      <c r="K13" s="1"/>
      <c r="L13" s="9"/>
      <c r="M13" s="9">
        <v>32000</v>
      </c>
    </row>
    <row r="14" spans="1:13" outlineLevel="4">
      <c r="A14" s="9">
        <v>0</v>
      </c>
      <c r="B14" s="9"/>
      <c r="C14" s="9">
        <v>0</v>
      </c>
      <c r="D14" s="1"/>
      <c r="E14" s="9">
        <f t="shared" si="0"/>
        <v>0</v>
      </c>
      <c r="F14" s="1"/>
      <c r="G14" s="1"/>
      <c r="H14" s="1"/>
      <c r="I14" s="1" t="s">
        <v>14</v>
      </c>
      <c r="J14" s="1"/>
      <c r="K14" s="1"/>
      <c r="L14" s="9"/>
      <c r="M14" s="9">
        <v>68000</v>
      </c>
    </row>
    <row r="15" spans="1:13" outlineLevel="4">
      <c r="A15" s="9">
        <v>150</v>
      </c>
      <c r="B15" s="9"/>
      <c r="C15" s="9">
        <v>70</v>
      </c>
      <c r="D15" s="1"/>
      <c r="E15" s="9">
        <f t="shared" si="0"/>
        <v>80</v>
      </c>
      <c r="F15" s="1"/>
      <c r="G15" s="1"/>
      <c r="H15" s="1"/>
      <c r="I15" s="1" t="s">
        <v>15</v>
      </c>
      <c r="J15" s="1"/>
      <c r="K15" s="1"/>
      <c r="L15" s="9"/>
      <c r="M15" s="9">
        <v>9000</v>
      </c>
    </row>
    <row r="16" spans="1:13" outlineLevel="4">
      <c r="A16" s="9">
        <v>0</v>
      </c>
      <c r="B16" s="9"/>
      <c r="C16" s="9">
        <v>0</v>
      </c>
      <c r="D16" s="1"/>
      <c r="E16" s="9">
        <f t="shared" si="0"/>
        <v>0</v>
      </c>
      <c r="F16" s="1"/>
      <c r="G16" s="1"/>
      <c r="H16" s="1"/>
      <c r="I16" s="1" t="s">
        <v>16</v>
      </c>
      <c r="J16" s="1"/>
      <c r="K16" s="1"/>
      <c r="L16" s="9"/>
      <c r="M16" s="9">
        <v>2000</v>
      </c>
    </row>
    <row r="17" spans="1:13" outlineLevel="5">
      <c r="A17" s="9"/>
      <c r="B17" s="9"/>
      <c r="C17" s="9"/>
      <c r="D17" s="1"/>
      <c r="E17" s="9"/>
      <c r="F17" s="1"/>
      <c r="G17" s="1"/>
      <c r="H17" s="1"/>
      <c r="I17" s="1" t="s">
        <v>17</v>
      </c>
      <c r="J17" s="1"/>
      <c r="K17" s="1"/>
      <c r="L17" s="9"/>
      <c r="M17" s="9"/>
    </row>
    <row r="18" spans="1:13" outlineLevel="5">
      <c r="A18" s="9">
        <v>41661</v>
      </c>
      <c r="B18" s="9"/>
      <c r="C18" s="9">
        <v>27530</v>
      </c>
      <c r="D18" s="1"/>
      <c r="E18" s="9">
        <f t="shared" si="0"/>
        <v>14131</v>
      </c>
      <c r="F18" s="1"/>
      <c r="G18" s="1"/>
      <c r="H18" s="1"/>
      <c r="I18" s="1"/>
      <c r="J18" s="1" t="s">
        <v>18</v>
      </c>
      <c r="K18" s="1"/>
      <c r="L18" s="9"/>
      <c r="M18" s="9">
        <v>275000</v>
      </c>
    </row>
    <row r="19" spans="1:13" ht="18" outlineLevel="5" thickBot="1">
      <c r="A19" s="10">
        <v>0</v>
      </c>
      <c r="B19" s="9"/>
      <c r="C19" s="10">
        <v>0</v>
      </c>
      <c r="D19" s="1"/>
      <c r="E19" s="10">
        <f t="shared" si="0"/>
        <v>0</v>
      </c>
      <c r="F19" s="1"/>
      <c r="G19" s="1"/>
      <c r="H19" s="1"/>
      <c r="I19" s="1"/>
      <c r="J19" s="1" t="s">
        <v>19</v>
      </c>
      <c r="K19" s="1"/>
      <c r="L19" s="9"/>
      <c r="M19" s="10">
        <v>214000</v>
      </c>
    </row>
    <row r="20" spans="1:13" outlineLevel="4">
      <c r="A20" s="9">
        <f>ROUND(SUM(A17:A19),5)</f>
        <v>41661</v>
      </c>
      <c r="B20" s="9"/>
      <c r="C20" s="9">
        <f>ROUND(SUM(C17:C19),5)</f>
        <v>27530</v>
      </c>
      <c r="D20" s="1"/>
      <c r="E20" s="9">
        <f>A20-C20</f>
        <v>14131</v>
      </c>
      <c r="F20" s="1"/>
      <c r="G20" s="1"/>
      <c r="H20" s="1"/>
      <c r="I20" s="1" t="s">
        <v>20</v>
      </c>
      <c r="J20" s="1"/>
      <c r="K20" s="1"/>
      <c r="L20" s="9"/>
      <c r="M20" s="9">
        <f>ROUND(SUM(M17:M19),5)</f>
        <v>489000</v>
      </c>
    </row>
    <row r="21" spans="1:13" ht="30" customHeight="1" outlineLevel="4">
      <c r="A21" s="9">
        <v>0</v>
      </c>
      <c r="B21" s="9"/>
      <c r="C21" s="9">
        <v>0</v>
      </c>
      <c r="D21" s="1"/>
      <c r="E21" s="9">
        <f t="shared" si="0"/>
        <v>0</v>
      </c>
      <c r="F21" s="1"/>
      <c r="G21" s="1"/>
      <c r="H21" s="1"/>
      <c r="I21" s="1" t="s">
        <v>21</v>
      </c>
      <c r="J21" s="1"/>
      <c r="K21" s="1"/>
      <c r="L21" s="9"/>
      <c r="M21" s="9">
        <v>155000</v>
      </c>
    </row>
    <row r="22" spans="1:13" outlineLevel="4">
      <c r="A22" s="9">
        <v>1070</v>
      </c>
      <c r="B22" s="9"/>
      <c r="C22" s="9">
        <v>3000</v>
      </c>
      <c r="D22" s="1"/>
      <c r="E22" s="9">
        <f t="shared" si="0"/>
        <v>-1930</v>
      </c>
      <c r="F22" s="1"/>
      <c r="G22" s="1"/>
      <c r="H22" s="1"/>
      <c r="I22" s="1" t="s">
        <v>22</v>
      </c>
      <c r="J22" s="1"/>
      <c r="K22" s="1"/>
      <c r="L22" s="9"/>
      <c r="M22" s="9">
        <v>265000</v>
      </c>
    </row>
    <row r="23" spans="1:13" outlineLevel="4">
      <c r="A23" s="9">
        <v>0</v>
      </c>
      <c r="B23" s="9"/>
      <c r="C23" s="9">
        <v>0</v>
      </c>
      <c r="D23" s="1"/>
      <c r="E23" s="9">
        <f t="shared" si="0"/>
        <v>0</v>
      </c>
      <c r="F23" s="1"/>
      <c r="G23" s="1"/>
      <c r="H23" s="1"/>
      <c r="I23" s="1" t="s">
        <v>23</v>
      </c>
      <c r="J23" s="1"/>
      <c r="K23" s="1"/>
      <c r="L23" s="9"/>
      <c r="M23" s="9">
        <v>4000</v>
      </c>
    </row>
    <row r="24" spans="1:13" outlineLevel="4">
      <c r="A24" s="9">
        <v>8786.2000000000007</v>
      </c>
      <c r="B24" s="9"/>
      <c r="C24" s="9">
        <v>1555</v>
      </c>
      <c r="D24" s="1"/>
      <c r="E24" s="9">
        <f t="shared" si="0"/>
        <v>7231.2000000000007</v>
      </c>
      <c r="F24" s="1"/>
      <c r="G24" s="1"/>
      <c r="H24" s="1"/>
      <c r="I24" s="1" t="s">
        <v>24</v>
      </c>
      <c r="J24" s="1"/>
      <c r="K24" s="1"/>
      <c r="L24" s="9"/>
      <c r="M24" s="9">
        <v>35000</v>
      </c>
    </row>
    <row r="25" spans="1:13" outlineLevel="4">
      <c r="A25" s="9">
        <v>1546</v>
      </c>
      <c r="B25" s="9"/>
      <c r="C25" s="9">
        <v>1620</v>
      </c>
      <c r="D25" s="1"/>
      <c r="E25" s="9">
        <f t="shared" si="0"/>
        <v>-74</v>
      </c>
      <c r="F25" s="1"/>
      <c r="G25" s="1"/>
      <c r="H25" s="1"/>
      <c r="I25" s="1" t="s">
        <v>25</v>
      </c>
      <c r="J25" s="1"/>
      <c r="K25" s="1"/>
      <c r="L25" s="9"/>
      <c r="M25" s="9">
        <v>140000</v>
      </c>
    </row>
    <row r="26" spans="1:13" outlineLevel="4">
      <c r="A26" s="9">
        <v>-1045.26</v>
      </c>
      <c r="B26" s="9"/>
      <c r="C26" s="9">
        <v>300</v>
      </c>
      <c r="D26" s="1"/>
      <c r="E26" s="9">
        <f t="shared" si="0"/>
        <v>-1345.26</v>
      </c>
      <c r="F26" s="1"/>
      <c r="G26" s="1"/>
      <c r="H26" s="1"/>
      <c r="I26" s="1" t="s">
        <v>26</v>
      </c>
      <c r="J26" s="1"/>
      <c r="K26" s="1"/>
      <c r="L26" s="9"/>
      <c r="M26" s="9">
        <v>15000</v>
      </c>
    </row>
    <row r="27" spans="1:13" outlineLevel="4">
      <c r="A27" s="9">
        <v>340</v>
      </c>
      <c r="B27" s="9"/>
      <c r="C27" s="9">
        <v>0</v>
      </c>
      <c r="D27" s="1"/>
      <c r="E27" s="9">
        <f t="shared" si="0"/>
        <v>340</v>
      </c>
      <c r="F27" s="1"/>
      <c r="G27" s="1"/>
      <c r="H27" s="1"/>
      <c r="I27" s="1" t="s">
        <v>27</v>
      </c>
      <c r="J27" s="1"/>
      <c r="K27" s="1"/>
      <c r="L27" s="9"/>
      <c r="M27" s="9">
        <v>2000</v>
      </c>
    </row>
    <row r="28" spans="1:13" outlineLevel="4">
      <c r="A28" s="9">
        <v>198.75</v>
      </c>
      <c r="B28" s="9"/>
      <c r="C28" s="9">
        <v>215</v>
      </c>
      <c r="D28" s="1"/>
      <c r="E28" s="9">
        <f t="shared" si="0"/>
        <v>-16.25</v>
      </c>
      <c r="F28" s="1"/>
      <c r="G28" s="1"/>
      <c r="H28" s="1"/>
      <c r="I28" s="1" t="s">
        <v>28</v>
      </c>
      <c r="J28" s="1"/>
      <c r="K28" s="1"/>
      <c r="L28" s="9"/>
      <c r="M28" s="9">
        <v>2000</v>
      </c>
    </row>
    <row r="29" spans="1:13" outlineLevel="4">
      <c r="A29" s="9">
        <v>187.5</v>
      </c>
      <c r="B29" s="9"/>
      <c r="C29" s="9">
        <v>0</v>
      </c>
      <c r="D29" s="1"/>
      <c r="E29" s="9">
        <f t="shared" si="0"/>
        <v>187.5</v>
      </c>
      <c r="F29" s="1"/>
      <c r="G29" s="1"/>
      <c r="H29" s="1"/>
      <c r="I29" s="1" t="s">
        <v>29</v>
      </c>
      <c r="J29" s="1"/>
      <c r="K29" s="1"/>
      <c r="L29" s="9"/>
      <c r="M29" s="9">
        <v>2000</v>
      </c>
    </row>
    <row r="30" spans="1:13" outlineLevel="4">
      <c r="A30" s="9">
        <v>27459.759999999998</v>
      </c>
      <c r="B30" s="9"/>
      <c r="C30" s="9">
        <v>10000</v>
      </c>
      <c r="D30" s="1"/>
      <c r="E30" s="9">
        <f t="shared" si="0"/>
        <v>17459.759999999998</v>
      </c>
      <c r="F30" s="1"/>
      <c r="G30" s="1"/>
      <c r="H30" s="1"/>
      <c r="I30" s="1" t="s">
        <v>30</v>
      </c>
      <c r="J30" s="1"/>
      <c r="K30" s="1"/>
      <c r="L30" s="9"/>
      <c r="M30" s="9">
        <v>130000</v>
      </c>
    </row>
    <row r="31" spans="1:13" outlineLevel="4">
      <c r="A31" s="9">
        <v>0</v>
      </c>
      <c r="B31" s="9"/>
      <c r="C31" s="9">
        <v>0</v>
      </c>
      <c r="D31" s="1"/>
      <c r="E31" s="9">
        <f t="shared" si="0"/>
        <v>0</v>
      </c>
      <c r="F31" s="1"/>
      <c r="G31" s="1"/>
      <c r="H31" s="1"/>
      <c r="I31" s="1" t="s">
        <v>31</v>
      </c>
      <c r="J31" s="1"/>
      <c r="K31" s="1"/>
      <c r="L31" s="9"/>
      <c r="M31" s="9">
        <v>20000</v>
      </c>
    </row>
    <row r="32" spans="1:13" outlineLevel="5">
      <c r="A32" s="9"/>
      <c r="B32" s="9"/>
      <c r="C32" s="9"/>
      <c r="D32" s="1"/>
      <c r="E32" s="9"/>
      <c r="F32" s="1"/>
      <c r="G32" s="1"/>
      <c r="H32" s="1"/>
      <c r="I32" s="1" t="s">
        <v>32</v>
      </c>
      <c r="J32" s="1"/>
      <c r="K32" s="1"/>
      <c r="L32" s="9"/>
      <c r="M32" s="9"/>
    </row>
    <row r="33" spans="1:13" outlineLevel="5">
      <c r="A33" s="9">
        <v>10.92</v>
      </c>
      <c r="B33" s="9"/>
      <c r="C33" s="9">
        <v>175</v>
      </c>
      <c r="D33" s="1"/>
      <c r="E33" s="9">
        <f t="shared" si="0"/>
        <v>-164.08</v>
      </c>
      <c r="F33" s="1"/>
      <c r="G33" s="1"/>
      <c r="H33" s="1"/>
      <c r="I33" s="1"/>
      <c r="J33" s="1" t="s">
        <v>33</v>
      </c>
      <c r="K33" s="1"/>
      <c r="L33" s="9"/>
      <c r="M33" s="9">
        <v>1500</v>
      </c>
    </row>
    <row r="34" spans="1:13" outlineLevel="5">
      <c r="A34" s="9">
        <v>1248.26</v>
      </c>
      <c r="B34" s="9"/>
      <c r="C34" s="9">
        <v>0</v>
      </c>
      <c r="D34" s="1"/>
      <c r="E34" s="9">
        <f t="shared" si="0"/>
        <v>1248.26</v>
      </c>
      <c r="F34" s="1"/>
      <c r="G34" s="1"/>
      <c r="H34" s="1"/>
      <c r="I34" s="1"/>
      <c r="J34" s="1" t="s">
        <v>34</v>
      </c>
      <c r="K34" s="1"/>
      <c r="L34" s="9"/>
      <c r="M34" s="9">
        <v>3500</v>
      </c>
    </row>
    <row r="35" spans="1:13" outlineLevel="5">
      <c r="A35" s="9">
        <v>0</v>
      </c>
      <c r="B35" s="9"/>
      <c r="C35" s="9">
        <v>760</v>
      </c>
      <c r="D35" s="1"/>
      <c r="E35" s="9">
        <f t="shared" si="0"/>
        <v>-760</v>
      </c>
      <c r="F35" s="1"/>
      <c r="G35" s="1"/>
      <c r="H35" s="1"/>
      <c r="I35" s="1"/>
      <c r="J35" s="1" t="s">
        <v>35</v>
      </c>
      <c r="K35" s="1"/>
      <c r="L35" s="9"/>
      <c r="M35" s="9">
        <v>9500</v>
      </c>
    </row>
    <row r="36" spans="1:13" outlineLevel="5">
      <c r="A36" s="9">
        <v>16</v>
      </c>
      <c r="B36" s="9"/>
      <c r="C36" s="9">
        <v>30</v>
      </c>
      <c r="D36" s="1"/>
      <c r="E36" s="9">
        <f t="shared" si="0"/>
        <v>-14</v>
      </c>
      <c r="F36" s="1"/>
      <c r="G36" s="1"/>
      <c r="H36" s="1"/>
      <c r="I36" s="1"/>
      <c r="J36" s="1" t="s">
        <v>36</v>
      </c>
      <c r="K36" s="1"/>
      <c r="L36" s="9"/>
      <c r="M36" s="9">
        <v>550</v>
      </c>
    </row>
    <row r="37" spans="1:13" outlineLevel="5">
      <c r="A37" s="9">
        <v>0</v>
      </c>
      <c r="B37" s="9"/>
      <c r="C37" s="9">
        <v>0</v>
      </c>
      <c r="D37" s="1"/>
      <c r="E37" s="9">
        <f t="shared" si="0"/>
        <v>0</v>
      </c>
      <c r="F37" s="1"/>
      <c r="G37" s="1"/>
      <c r="H37" s="1"/>
      <c r="I37" s="1"/>
      <c r="J37" s="1" t="s">
        <v>37</v>
      </c>
      <c r="K37" s="1"/>
      <c r="L37" s="9"/>
      <c r="M37" s="9">
        <v>200</v>
      </c>
    </row>
    <row r="38" spans="1:13" outlineLevel="5">
      <c r="A38" s="9">
        <v>35</v>
      </c>
      <c r="B38" s="9"/>
      <c r="C38" s="9">
        <v>0</v>
      </c>
      <c r="D38" s="1"/>
      <c r="E38" s="9">
        <f t="shared" si="0"/>
        <v>35</v>
      </c>
      <c r="F38" s="1"/>
      <c r="G38" s="1"/>
      <c r="H38" s="1"/>
      <c r="I38" s="1"/>
      <c r="J38" s="1" t="s">
        <v>38</v>
      </c>
      <c r="K38" s="1"/>
      <c r="L38" s="9"/>
      <c r="M38" s="9">
        <v>750</v>
      </c>
    </row>
    <row r="39" spans="1:13" outlineLevel="5">
      <c r="A39" s="9">
        <v>1795</v>
      </c>
      <c r="B39" s="9"/>
      <c r="C39" s="9">
        <v>2055</v>
      </c>
      <c r="D39" s="1"/>
      <c r="E39" s="9">
        <f t="shared" si="0"/>
        <v>-260</v>
      </c>
      <c r="F39" s="1"/>
      <c r="G39" s="1"/>
      <c r="H39" s="1"/>
      <c r="I39" s="1"/>
      <c r="J39" s="1" t="s">
        <v>39</v>
      </c>
      <c r="K39" s="1"/>
      <c r="L39" s="9"/>
      <c r="M39" s="9">
        <v>30000</v>
      </c>
    </row>
    <row r="40" spans="1:13" outlineLevel="5">
      <c r="A40" s="9">
        <v>0</v>
      </c>
      <c r="B40" s="9"/>
      <c r="C40" s="9">
        <v>0</v>
      </c>
      <c r="D40" s="1"/>
      <c r="E40" s="9">
        <f t="shared" si="0"/>
        <v>0</v>
      </c>
      <c r="F40" s="1"/>
      <c r="G40" s="1"/>
      <c r="H40" s="1"/>
      <c r="I40" s="1"/>
      <c r="J40" s="1" t="s">
        <v>40</v>
      </c>
      <c r="K40" s="1"/>
      <c r="L40" s="9"/>
      <c r="M40" s="9">
        <v>750</v>
      </c>
    </row>
    <row r="41" spans="1:13" ht="18" outlineLevel="5" thickBot="1">
      <c r="A41" s="11">
        <v>0</v>
      </c>
      <c r="B41" s="9"/>
      <c r="C41" s="11">
        <v>0</v>
      </c>
      <c r="D41" s="1"/>
      <c r="E41" s="11">
        <v>0</v>
      </c>
      <c r="F41" s="1"/>
      <c r="G41" s="1"/>
      <c r="H41" s="1"/>
      <c r="I41" s="1"/>
      <c r="J41" s="1" t="s">
        <v>41</v>
      </c>
      <c r="K41" s="1"/>
      <c r="L41" s="9"/>
      <c r="M41" s="11">
        <v>250</v>
      </c>
    </row>
    <row r="42" spans="1:13" ht="18" outlineLevel="4" thickBot="1">
      <c r="A42" s="12">
        <f>ROUND(SUM(A32:A41),5)</f>
        <v>3105.18</v>
      </c>
      <c r="B42" s="9"/>
      <c r="C42" s="12">
        <f>ROUND(SUM(C32:C41),5)</f>
        <v>3020</v>
      </c>
      <c r="D42" s="1"/>
      <c r="E42" s="12">
        <f>A42-C42</f>
        <v>85.179999999999836</v>
      </c>
      <c r="F42" s="1"/>
      <c r="G42" s="1"/>
      <c r="H42" s="1"/>
      <c r="I42" s="1" t="s">
        <v>42</v>
      </c>
      <c r="J42" s="1"/>
      <c r="K42" s="1"/>
      <c r="L42" s="9"/>
      <c r="M42" s="12">
        <f>ROUND(SUM(M32:M41),5)</f>
        <v>47000</v>
      </c>
    </row>
    <row r="43" spans="1:13" ht="30" customHeight="1" outlineLevel="3" thickBot="1">
      <c r="A43" s="14">
        <f>ROUND(SUM(A5:A7)+SUM(A12:A16)+SUM(A20:A31)+A42,5)</f>
        <v>164728.4</v>
      </c>
      <c r="B43" s="15"/>
      <c r="C43" s="14">
        <f>ROUND(SUM(C5:C7)+SUM(C12:C16)+SUM(C20:C31)+C42,5)</f>
        <v>140095</v>
      </c>
      <c r="D43" s="13"/>
      <c r="E43" s="14">
        <f>A43-C43</f>
        <v>24633.399999999994</v>
      </c>
      <c r="F43" s="13"/>
      <c r="G43" s="13"/>
      <c r="H43" s="13" t="s">
        <v>43</v>
      </c>
      <c r="I43" s="13"/>
      <c r="J43" s="13"/>
      <c r="K43" s="13"/>
      <c r="L43" s="15"/>
      <c r="M43" s="14">
        <f>ROUND(SUM(M5:M7)+SUM(M12:M16)+SUM(M20:M31)+M42,5)</f>
        <v>2539000</v>
      </c>
    </row>
    <row r="44" spans="1:13" ht="30" customHeight="1" outlineLevel="2">
      <c r="A44" s="15">
        <f>ROUND(A4+A43,5)</f>
        <v>164728.4</v>
      </c>
      <c r="B44" s="15"/>
      <c r="C44" s="15">
        <f>ROUND(C4+C43,5)</f>
        <v>140095</v>
      </c>
      <c r="D44" s="13"/>
      <c r="E44" s="15">
        <f>A44-C44</f>
        <v>24633.399999999994</v>
      </c>
      <c r="F44" s="13"/>
      <c r="G44" s="13" t="s">
        <v>44</v>
      </c>
      <c r="H44" s="13"/>
      <c r="I44" s="13"/>
      <c r="J44" s="13"/>
      <c r="K44" s="13"/>
      <c r="L44" s="15"/>
      <c r="M44" s="15">
        <f>ROUND(M4+M43,5)</f>
        <v>2539000</v>
      </c>
    </row>
    <row r="45" spans="1:13" ht="30" customHeight="1" outlineLevel="3">
      <c r="A45" s="9"/>
      <c r="B45" s="9"/>
      <c r="C45" s="9"/>
      <c r="D45" s="1"/>
      <c r="E45" s="9"/>
      <c r="F45" s="1"/>
      <c r="G45" s="1" t="s">
        <v>45</v>
      </c>
      <c r="H45" s="1"/>
      <c r="I45" s="1"/>
      <c r="J45" s="1"/>
      <c r="K45" s="1"/>
      <c r="L45" s="9"/>
      <c r="M45" s="9"/>
    </row>
    <row r="46" spans="1:13" outlineLevel="4">
      <c r="A46" s="9"/>
      <c r="B46" s="9"/>
      <c r="C46" s="9"/>
      <c r="D46" s="1"/>
      <c r="E46" s="9"/>
      <c r="F46" s="1"/>
      <c r="G46" s="1"/>
      <c r="H46" s="1" t="s">
        <v>46</v>
      </c>
      <c r="I46" s="1"/>
      <c r="J46" s="1"/>
      <c r="K46" s="1"/>
      <c r="L46" s="9"/>
      <c r="M46" s="9"/>
    </row>
    <row r="47" spans="1:13" outlineLevel="5">
      <c r="A47" s="9"/>
      <c r="B47" s="9"/>
      <c r="C47" s="9"/>
      <c r="D47" s="1"/>
      <c r="E47" s="9"/>
      <c r="F47" s="1"/>
      <c r="G47" s="1"/>
      <c r="H47" s="1"/>
      <c r="I47" s="1" t="s">
        <v>47</v>
      </c>
      <c r="J47" s="1"/>
      <c r="K47" s="1"/>
      <c r="L47" s="9"/>
      <c r="M47" s="9"/>
    </row>
    <row r="48" spans="1:13" outlineLevel="5">
      <c r="A48" s="9">
        <v>232</v>
      </c>
      <c r="B48" s="9"/>
      <c r="C48" s="9">
        <v>45</v>
      </c>
      <c r="D48" s="1"/>
      <c r="E48" s="9">
        <f>A48-C48</f>
        <v>187</v>
      </c>
      <c r="F48" s="1"/>
      <c r="G48" s="1"/>
      <c r="H48" s="1"/>
      <c r="I48" s="1"/>
      <c r="J48" s="1" t="s">
        <v>48</v>
      </c>
      <c r="K48" s="1"/>
      <c r="L48" s="9"/>
      <c r="M48" s="9">
        <v>10000</v>
      </c>
    </row>
    <row r="49" spans="1:13" outlineLevel="5">
      <c r="A49" s="9">
        <v>584.22</v>
      </c>
      <c r="B49" s="9"/>
      <c r="C49" s="9">
        <v>390</v>
      </c>
      <c r="D49" s="1"/>
      <c r="E49" s="9">
        <f t="shared" ref="E49:E65" si="1">A49-C49</f>
        <v>194.22000000000003</v>
      </c>
      <c r="F49" s="1"/>
      <c r="G49" s="1"/>
      <c r="H49" s="1"/>
      <c r="I49" s="1"/>
      <c r="J49" s="1" t="s">
        <v>49</v>
      </c>
      <c r="K49" s="1"/>
      <c r="L49" s="9"/>
      <c r="M49" s="9">
        <v>22000</v>
      </c>
    </row>
    <row r="50" spans="1:13" outlineLevel="5">
      <c r="A50" s="9">
        <v>0</v>
      </c>
      <c r="B50" s="9"/>
      <c r="C50" s="9">
        <v>0</v>
      </c>
      <c r="D50" s="1"/>
      <c r="E50" s="9">
        <f t="shared" si="1"/>
        <v>0</v>
      </c>
      <c r="F50" s="1"/>
      <c r="G50" s="1"/>
      <c r="H50" s="1"/>
      <c r="I50" s="1"/>
      <c r="J50" s="1" t="s">
        <v>50</v>
      </c>
      <c r="K50" s="1"/>
      <c r="L50" s="9"/>
      <c r="M50" s="9">
        <v>2000</v>
      </c>
    </row>
    <row r="51" spans="1:13" outlineLevel="5">
      <c r="A51" s="9">
        <v>900.62</v>
      </c>
      <c r="B51" s="9"/>
      <c r="C51" s="9">
        <v>205</v>
      </c>
      <c r="D51" s="1"/>
      <c r="E51" s="9">
        <f t="shared" si="1"/>
        <v>695.62</v>
      </c>
      <c r="F51" s="1"/>
      <c r="G51" s="1"/>
      <c r="H51" s="1"/>
      <c r="I51" s="1"/>
      <c r="J51" s="1" t="s">
        <v>51</v>
      </c>
      <c r="K51" s="1"/>
      <c r="L51" s="9"/>
      <c r="M51" s="9">
        <v>4000</v>
      </c>
    </row>
    <row r="52" spans="1:13" outlineLevel="5">
      <c r="A52" s="9">
        <v>3164.42</v>
      </c>
      <c r="B52" s="9"/>
      <c r="C52" s="9">
        <v>4240</v>
      </c>
      <c r="D52" s="1"/>
      <c r="E52" s="9">
        <f t="shared" si="1"/>
        <v>-1075.58</v>
      </c>
      <c r="F52" s="1"/>
      <c r="G52" s="1"/>
      <c r="H52" s="1"/>
      <c r="I52" s="1"/>
      <c r="J52" s="1" t="s">
        <v>52</v>
      </c>
      <c r="K52" s="1"/>
      <c r="L52" s="9"/>
      <c r="M52" s="9">
        <v>9500</v>
      </c>
    </row>
    <row r="53" spans="1:13" outlineLevel="5">
      <c r="A53" s="9">
        <v>0</v>
      </c>
      <c r="B53" s="9"/>
      <c r="C53" s="9">
        <v>0</v>
      </c>
      <c r="D53" s="1"/>
      <c r="E53" s="9">
        <f t="shared" si="1"/>
        <v>0</v>
      </c>
      <c r="F53" s="1"/>
      <c r="G53" s="1"/>
      <c r="H53" s="1"/>
      <c r="I53" s="1"/>
      <c r="J53" s="1" t="s">
        <v>53</v>
      </c>
      <c r="K53" s="1"/>
      <c r="L53" s="9"/>
      <c r="M53" s="9">
        <v>5000</v>
      </c>
    </row>
    <row r="54" spans="1:13" outlineLevel="5">
      <c r="A54" s="9">
        <v>3930.92</v>
      </c>
      <c r="B54" s="9"/>
      <c r="C54" s="9">
        <v>260</v>
      </c>
      <c r="D54" s="1"/>
      <c r="E54" s="9">
        <f t="shared" si="1"/>
        <v>3670.92</v>
      </c>
      <c r="F54" s="1"/>
      <c r="G54" s="1"/>
      <c r="H54" s="1"/>
      <c r="I54" s="1"/>
      <c r="J54" s="1" t="s">
        <v>54</v>
      </c>
      <c r="K54" s="1"/>
      <c r="L54" s="9"/>
      <c r="M54" s="9">
        <v>12000</v>
      </c>
    </row>
    <row r="55" spans="1:13" outlineLevel="5">
      <c r="A55" s="9">
        <v>767.59</v>
      </c>
      <c r="B55" s="9"/>
      <c r="C55" s="9">
        <v>285</v>
      </c>
      <c r="D55" s="1"/>
      <c r="E55" s="9">
        <f t="shared" si="1"/>
        <v>482.59000000000003</v>
      </c>
      <c r="F55" s="1"/>
      <c r="G55" s="1"/>
      <c r="H55" s="1"/>
      <c r="I55" s="1"/>
      <c r="J55" s="1" t="s">
        <v>55</v>
      </c>
      <c r="K55" s="1"/>
      <c r="L55" s="9"/>
      <c r="M55" s="9">
        <v>5000</v>
      </c>
    </row>
    <row r="56" spans="1:13" outlineLevel="5">
      <c r="A56" s="9">
        <v>1760</v>
      </c>
      <c r="B56" s="9"/>
      <c r="C56" s="9">
        <v>4170</v>
      </c>
      <c r="D56" s="1"/>
      <c r="E56" s="9">
        <f t="shared" si="1"/>
        <v>-2410</v>
      </c>
      <c r="F56" s="1"/>
      <c r="G56" s="1"/>
      <c r="H56" s="1"/>
      <c r="I56" s="1"/>
      <c r="J56" s="1" t="s">
        <v>56</v>
      </c>
      <c r="K56" s="1"/>
      <c r="L56" s="9"/>
      <c r="M56" s="9">
        <v>50000</v>
      </c>
    </row>
    <row r="57" spans="1:13" outlineLevel="5">
      <c r="A57" s="9">
        <v>0</v>
      </c>
      <c r="B57" s="9"/>
      <c r="C57" s="9">
        <v>0</v>
      </c>
      <c r="D57" s="1"/>
      <c r="E57" s="9">
        <f t="shared" si="1"/>
        <v>0</v>
      </c>
      <c r="F57" s="1"/>
      <c r="G57" s="1"/>
      <c r="H57" s="1"/>
      <c r="I57" s="1"/>
      <c r="J57" s="1" t="s">
        <v>57</v>
      </c>
      <c r="K57" s="1"/>
      <c r="L57" s="9"/>
      <c r="M57" s="9">
        <v>15000</v>
      </c>
    </row>
    <row r="58" spans="1:13" outlineLevel="5">
      <c r="A58" s="9">
        <v>10000</v>
      </c>
      <c r="B58" s="9"/>
      <c r="C58" s="9">
        <v>10000</v>
      </c>
      <c r="D58" s="1"/>
      <c r="E58" s="9">
        <f t="shared" si="1"/>
        <v>0</v>
      </c>
      <c r="F58" s="1"/>
      <c r="G58" s="1"/>
      <c r="H58" s="1"/>
      <c r="I58" s="1"/>
      <c r="J58" s="1" t="s">
        <v>58</v>
      </c>
      <c r="K58" s="1"/>
      <c r="L58" s="9"/>
      <c r="M58" s="9">
        <v>120000</v>
      </c>
    </row>
    <row r="59" spans="1:13" outlineLevel="5">
      <c r="A59" s="9">
        <v>0</v>
      </c>
      <c r="B59" s="9"/>
      <c r="C59" s="9">
        <v>0</v>
      </c>
      <c r="D59" s="1"/>
      <c r="E59" s="9">
        <f t="shared" si="1"/>
        <v>0</v>
      </c>
      <c r="F59" s="1"/>
      <c r="G59" s="1"/>
      <c r="H59" s="1"/>
      <c r="I59" s="1"/>
      <c r="J59" s="1" t="s">
        <v>59</v>
      </c>
      <c r="K59" s="1"/>
      <c r="L59" s="9"/>
      <c r="M59" s="9">
        <v>10000</v>
      </c>
    </row>
    <row r="60" spans="1:13" outlineLevel="5">
      <c r="A60" s="9">
        <v>138.94999999999999</v>
      </c>
      <c r="B60" s="9"/>
      <c r="C60" s="9">
        <v>525</v>
      </c>
      <c r="D60" s="1"/>
      <c r="E60" s="9">
        <f t="shared" si="1"/>
        <v>-386.05</v>
      </c>
      <c r="F60" s="1"/>
      <c r="G60" s="1"/>
      <c r="H60" s="1"/>
      <c r="I60" s="1"/>
      <c r="J60" s="1" t="s">
        <v>60</v>
      </c>
      <c r="K60" s="1"/>
      <c r="L60" s="9"/>
      <c r="M60" s="9">
        <v>12000</v>
      </c>
    </row>
    <row r="61" spans="1:13" outlineLevel="6">
      <c r="A61" s="9"/>
      <c r="B61" s="9"/>
      <c r="C61" s="9"/>
      <c r="D61" s="1"/>
      <c r="E61" s="9"/>
      <c r="F61" s="1"/>
      <c r="G61" s="1"/>
      <c r="H61" s="1"/>
      <c r="I61" s="1"/>
      <c r="J61" s="1" t="s">
        <v>61</v>
      </c>
      <c r="K61" s="1"/>
      <c r="L61" s="9"/>
      <c r="M61" s="9"/>
    </row>
    <row r="62" spans="1:13" outlineLevel="6">
      <c r="A62" s="9">
        <v>7495.63</v>
      </c>
      <c r="B62" s="9"/>
      <c r="C62" s="9">
        <v>7125</v>
      </c>
      <c r="D62" s="1"/>
      <c r="E62" s="9">
        <f t="shared" si="1"/>
        <v>370.63000000000011</v>
      </c>
      <c r="F62" s="1"/>
      <c r="G62" s="1"/>
      <c r="H62" s="1"/>
      <c r="I62" s="1"/>
      <c r="J62" s="1"/>
      <c r="K62" s="1" t="s">
        <v>62</v>
      </c>
      <c r="L62" s="9"/>
      <c r="M62" s="9">
        <v>85500</v>
      </c>
    </row>
    <row r="63" spans="1:13" outlineLevel="6">
      <c r="A63" s="9">
        <v>0</v>
      </c>
      <c r="B63" s="9"/>
      <c r="C63" s="9">
        <v>0</v>
      </c>
      <c r="D63" s="1"/>
      <c r="E63" s="9">
        <f t="shared" si="1"/>
        <v>0</v>
      </c>
      <c r="F63" s="1"/>
      <c r="G63" s="1"/>
      <c r="H63" s="1"/>
      <c r="I63" s="1"/>
      <c r="J63" s="1"/>
      <c r="K63" s="1" t="s">
        <v>63</v>
      </c>
      <c r="L63" s="9"/>
      <c r="M63" s="9">
        <v>1000</v>
      </c>
    </row>
    <row r="64" spans="1:13" outlineLevel="6">
      <c r="A64" s="9">
        <v>475.12</v>
      </c>
      <c r="B64" s="9"/>
      <c r="C64" s="9">
        <v>530</v>
      </c>
      <c r="D64" s="1"/>
      <c r="E64" s="9">
        <f t="shared" si="1"/>
        <v>-54.879999999999995</v>
      </c>
      <c r="F64" s="1"/>
      <c r="G64" s="1"/>
      <c r="H64" s="1"/>
      <c r="I64" s="1"/>
      <c r="J64" s="1"/>
      <c r="K64" s="1" t="s">
        <v>64</v>
      </c>
      <c r="L64" s="9"/>
      <c r="M64" s="9">
        <v>7000</v>
      </c>
    </row>
    <row r="65" spans="1:13" outlineLevel="6">
      <c r="A65" s="9">
        <v>96.54</v>
      </c>
      <c r="B65" s="9"/>
      <c r="C65" s="9">
        <v>35</v>
      </c>
      <c r="D65" s="1"/>
      <c r="E65" s="9">
        <f t="shared" si="1"/>
        <v>61.540000000000006</v>
      </c>
      <c r="F65" s="1"/>
      <c r="G65" s="1"/>
      <c r="H65" s="1"/>
      <c r="I65" s="1"/>
      <c r="J65" s="1"/>
      <c r="K65" s="1" t="s">
        <v>65</v>
      </c>
      <c r="L65" s="9"/>
      <c r="M65" s="9">
        <v>5000</v>
      </c>
    </row>
    <row r="66" spans="1:13" ht="18" outlineLevel="6" thickBot="1">
      <c r="A66" s="10">
        <v>2752.67</v>
      </c>
      <c r="B66" s="9"/>
      <c r="C66" s="10"/>
      <c r="D66" s="1"/>
      <c r="E66" s="10">
        <f>A66-C66</f>
        <v>2752.67</v>
      </c>
      <c r="F66" s="1"/>
      <c r="G66" s="1"/>
      <c r="H66" s="1"/>
      <c r="I66" s="1"/>
      <c r="J66" s="1"/>
      <c r="K66" s="1" t="s">
        <v>66</v>
      </c>
      <c r="L66" s="9"/>
      <c r="M66" s="10"/>
    </row>
    <row r="67" spans="1:13" outlineLevel="5">
      <c r="A67" s="9">
        <f>ROUND(SUM(A61:A66),5)</f>
        <v>10819.96</v>
      </c>
      <c r="B67" s="9"/>
      <c r="C67" s="9">
        <f>ROUND(SUM(C61:C66),5)</f>
        <v>7690</v>
      </c>
      <c r="D67" s="1"/>
      <c r="E67" s="9">
        <f>A67-C67</f>
        <v>3129.9599999999991</v>
      </c>
      <c r="F67" s="1"/>
      <c r="G67" s="1"/>
      <c r="H67" s="1"/>
      <c r="I67" s="1"/>
      <c r="J67" s="1" t="s">
        <v>67</v>
      </c>
      <c r="K67" s="1"/>
      <c r="L67" s="9"/>
      <c r="M67" s="9">
        <f>ROUND(SUM(M61:M66),5)</f>
        <v>98500</v>
      </c>
    </row>
    <row r="68" spans="1:13" ht="30" customHeight="1" outlineLevel="6">
      <c r="A68" s="9"/>
      <c r="B68" s="9"/>
      <c r="C68" s="9"/>
      <c r="D68" s="1"/>
      <c r="E68" s="9"/>
      <c r="F68" s="1"/>
      <c r="G68" s="1"/>
      <c r="H68" s="1"/>
      <c r="I68" s="1"/>
      <c r="J68" s="1" t="s">
        <v>68</v>
      </c>
      <c r="K68" s="1"/>
      <c r="L68" s="9"/>
      <c r="M68" s="9"/>
    </row>
    <row r="69" spans="1:13" outlineLevel="6">
      <c r="A69" s="9">
        <v>200.27</v>
      </c>
      <c r="B69" s="9"/>
      <c r="C69" s="9">
        <v>515</v>
      </c>
      <c r="D69" s="1"/>
      <c r="E69" s="9">
        <f t="shared" ref="E69:E75" si="2">A69-C69</f>
        <v>-314.73</v>
      </c>
      <c r="F69" s="1"/>
      <c r="G69" s="1"/>
      <c r="H69" s="1"/>
      <c r="I69" s="1"/>
      <c r="J69" s="1"/>
      <c r="K69" s="1" t="s">
        <v>69</v>
      </c>
      <c r="L69" s="9"/>
      <c r="M69" s="9">
        <v>10000</v>
      </c>
    </row>
    <row r="70" spans="1:13" ht="18" outlineLevel="6" thickBot="1">
      <c r="A70" s="10">
        <v>323.83999999999997</v>
      </c>
      <c r="B70" s="9"/>
      <c r="C70" s="10">
        <v>0</v>
      </c>
      <c r="D70" s="1"/>
      <c r="E70" s="10">
        <f>A70-C70</f>
        <v>323.83999999999997</v>
      </c>
      <c r="F70" s="1"/>
      <c r="G70" s="1"/>
      <c r="H70" s="1"/>
      <c r="I70" s="1"/>
      <c r="J70" s="1"/>
      <c r="K70" s="1" t="s">
        <v>70</v>
      </c>
      <c r="L70" s="9"/>
      <c r="M70" s="10">
        <v>5000</v>
      </c>
    </row>
    <row r="71" spans="1:13" outlineLevel="5">
      <c r="A71" s="9">
        <f>ROUND(SUM(A68:A70),5)</f>
        <v>524.11</v>
      </c>
      <c r="B71" s="9"/>
      <c r="C71" s="9">
        <f>ROUND(SUM(C68:C70),5)</f>
        <v>515</v>
      </c>
      <c r="D71" s="1"/>
      <c r="E71" s="9">
        <f>A71-C71</f>
        <v>9.1100000000000136</v>
      </c>
      <c r="F71" s="1"/>
      <c r="G71" s="1"/>
      <c r="H71" s="1"/>
      <c r="I71" s="1"/>
      <c r="J71" s="1" t="s">
        <v>71</v>
      </c>
      <c r="K71" s="1"/>
      <c r="L71" s="9"/>
      <c r="M71" s="9">
        <f>ROUND(SUM(M68:M70),5)</f>
        <v>15000</v>
      </c>
    </row>
    <row r="72" spans="1:13" ht="30" customHeight="1" outlineLevel="6">
      <c r="A72" s="9"/>
      <c r="B72" s="9"/>
      <c r="C72" s="9"/>
      <c r="D72" s="1"/>
      <c r="E72" s="9"/>
      <c r="F72" s="1"/>
      <c r="G72" s="1"/>
      <c r="H72" s="1"/>
      <c r="I72" s="1"/>
      <c r="J72" s="1" t="s">
        <v>72</v>
      </c>
      <c r="K72" s="1"/>
      <c r="L72" s="9"/>
      <c r="M72" s="9"/>
    </row>
    <row r="73" spans="1:13" outlineLevel="6">
      <c r="A73" s="9">
        <v>15482.56</v>
      </c>
      <c r="B73" s="9"/>
      <c r="C73" s="9">
        <v>16550</v>
      </c>
      <c r="D73" s="1"/>
      <c r="E73" s="9">
        <f t="shared" si="2"/>
        <v>-1067.4400000000005</v>
      </c>
      <c r="F73" s="1"/>
      <c r="G73" s="1"/>
      <c r="H73" s="1"/>
      <c r="I73" s="1"/>
      <c r="J73" s="1"/>
      <c r="K73" s="1" t="s">
        <v>73</v>
      </c>
      <c r="L73" s="9"/>
      <c r="M73" s="9">
        <v>215000</v>
      </c>
    </row>
    <row r="74" spans="1:13" outlineLevel="6">
      <c r="A74" s="9">
        <v>1867.89</v>
      </c>
      <c r="B74" s="9"/>
      <c r="C74" s="9">
        <v>1665</v>
      </c>
      <c r="D74" s="1"/>
      <c r="E74" s="9">
        <f t="shared" si="2"/>
        <v>202.8900000000001</v>
      </c>
      <c r="F74" s="1"/>
      <c r="G74" s="1"/>
      <c r="H74" s="1"/>
      <c r="I74" s="1"/>
      <c r="J74" s="1"/>
      <c r="K74" s="1" t="s">
        <v>74</v>
      </c>
      <c r="L74" s="9"/>
      <c r="M74" s="9">
        <v>20000</v>
      </c>
    </row>
    <row r="75" spans="1:13" outlineLevel="6">
      <c r="A75" s="9">
        <v>1163.23</v>
      </c>
      <c r="B75" s="9"/>
      <c r="C75" s="9">
        <v>1375</v>
      </c>
      <c r="D75" s="1"/>
      <c r="E75" s="9">
        <f t="shared" si="2"/>
        <v>-211.76999999999998</v>
      </c>
      <c r="F75" s="1"/>
      <c r="G75" s="1"/>
      <c r="H75" s="1"/>
      <c r="I75" s="1"/>
      <c r="J75" s="1"/>
      <c r="K75" s="1" t="s">
        <v>75</v>
      </c>
      <c r="L75" s="9"/>
      <c r="M75" s="9">
        <v>17929</v>
      </c>
    </row>
    <row r="76" spans="1:13" ht="18" outlineLevel="6" thickBot="1">
      <c r="A76" s="10">
        <v>246.5</v>
      </c>
      <c r="B76" s="9"/>
      <c r="C76" s="10">
        <v>190</v>
      </c>
      <c r="D76" s="1"/>
      <c r="E76" s="10">
        <f>A76-C76</f>
        <v>56.5</v>
      </c>
      <c r="F76" s="1"/>
      <c r="G76" s="1"/>
      <c r="H76" s="1"/>
      <c r="I76" s="1"/>
      <c r="J76" s="1"/>
      <c r="K76" s="1" t="s">
        <v>76</v>
      </c>
      <c r="L76" s="9"/>
      <c r="M76" s="10">
        <v>2300</v>
      </c>
    </row>
    <row r="77" spans="1:13" outlineLevel="5">
      <c r="A77" s="9">
        <f>ROUND(SUM(A72:A76),5)</f>
        <v>18760.18</v>
      </c>
      <c r="B77" s="9"/>
      <c r="C77" s="9">
        <f>ROUND(SUM(C72:C76),5)</f>
        <v>19780</v>
      </c>
      <c r="D77" s="1"/>
      <c r="E77" s="9">
        <f>A77-C77</f>
        <v>-1019.8199999999997</v>
      </c>
      <c r="F77" s="1"/>
      <c r="G77" s="1"/>
      <c r="H77" s="1"/>
      <c r="I77" s="1"/>
      <c r="J77" s="1" t="s">
        <v>77</v>
      </c>
      <c r="K77" s="1"/>
      <c r="L77" s="9"/>
      <c r="M77" s="9">
        <f>ROUND(SUM(M72:M76),5)</f>
        <v>255229</v>
      </c>
    </row>
    <row r="78" spans="1:13" ht="30" customHeight="1" outlineLevel="6">
      <c r="A78" s="9"/>
      <c r="B78" s="9"/>
      <c r="C78" s="9"/>
      <c r="D78" s="1"/>
      <c r="E78" s="9"/>
      <c r="F78" s="1"/>
      <c r="G78" s="1"/>
      <c r="H78" s="1"/>
      <c r="I78" s="1"/>
      <c r="J78" s="1" t="s">
        <v>78</v>
      </c>
      <c r="K78" s="1"/>
      <c r="L78" s="9"/>
      <c r="M78" s="9"/>
    </row>
    <row r="79" spans="1:13" outlineLevel="6">
      <c r="A79" s="9">
        <v>0</v>
      </c>
      <c r="B79" s="9"/>
      <c r="C79" s="9">
        <v>0</v>
      </c>
      <c r="D79" s="1"/>
      <c r="E79" s="9">
        <f t="shared" ref="E79" si="3">A79-C79</f>
        <v>0</v>
      </c>
      <c r="F79" s="1"/>
      <c r="G79" s="1"/>
      <c r="H79" s="1"/>
      <c r="I79" s="1"/>
      <c r="J79" s="1"/>
      <c r="K79" s="1" t="s">
        <v>79</v>
      </c>
      <c r="L79" s="9"/>
      <c r="M79" s="9">
        <v>750</v>
      </c>
    </row>
    <row r="80" spans="1:13" ht="18" outlineLevel="6" thickBot="1">
      <c r="A80" s="11">
        <v>553.23</v>
      </c>
      <c r="B80" s="9"/>
      <c r="C80" s="11">
        <v>550</v>
      </c>
      <c r="D80" s="1"/>
      <c r="E80" s="10">
        <f>A80-C80</f>
        <v>3.2300000000000182</v>
      </c>
      <c r="F80" s="1"/>
      <c r="G80" s="1"/>
      <c r="H80" s="1"/>
      <c r="I80" s="1"/>
      <c r="J80" s="1"/>
      <c r="K80" s="1" t="s">
        <v>80</v>
      </c>
      <c r="L80" s="9"/>
      <c r="M80" s="11">
        <v>6600</v>
      </c>
    </row>
    <row r="81" spans="1:13" ht="18" outlineLevel="5" thickBot="1">
      <c r="A81" s="12">
        <f>ROUND(SUM(A78:A80),5)</f>
        <v>553.23</v>
      </c>
      <c r="B81" s="9"/>
      <c r="C81" s="12">
        <f>ROUND(SUM(C78:C80),5)</f>
        <v>550</v>
      </c>
      <c r="D81" s="1"/>
      <c r="E81" s="12">
        <f>A81-C81</f>
        <v>3.2300000000000182</v>
      </c>
      <c r="F81" s="1"/>
      <c r="G81" s="1"/>
      <c r="H81" s="1"/>
      <c r="I81" s="1"/>
      <c r="J81" s="1" t="s">
        <v>81</v>
      </c>
      <c r="K81" s="1"/>
      <c r="L81" s="9"/>
      <c r="M81" s="12">
        <f>ROUND(SUM(M78:M80),5)</f>
        <v>7350</v>
      </c>
    </row>
    <row r="82" spans="1:13" ht="30" customHeight="1" outlineLevel="4" thickBot="1">
      <c r="A82" s="16">
        <f>ROUND(SUM(A47:A60)+A67+A71+A77+A81,5)</f>
        <v>52136.2</v>
      </c>
      <c r="B82" s="9"/>
      <c r="C82" s="16">
        <f>ROUND(SUM(C47:C60)+C67+C71+C77+C81,5)</f>
        <v>48655</v>
      </c>
      <c r="D82" s="1"/>
      <c r="E82" s="16">
        <f>A82-C82</f>
        <v>3481.1999999999971</v>
      </c>
      <c r="F82" s="1"/>
      <c r="G82" s="1"/>
      <c r="H82" s="1"/>
      <c r="I82" s="1" t="s">
        <v>82</v>
      </c>
      <c r="J82" s="1"/>
      <c r="K82" s="1"/>
      <c r="L82" s="9"/>
      <c r="M82" s="16">
        <f>ROUND(SUM(M47:M60)+M67+M71+M77+M81,5)</f>
        <v>652579</v>
      </c>
    </row>
    <row r="83" spans="1:13" ht="30" customHeight="1" outlineLevel="3">
      <c r="A83" s="18">
        <f>ROUND(A46+A82,5)</f>
        <v>52136.2</v>
      </c>
      <c r="B83" s="18"/>
      <c r="C83" s="18">
        <f>ROUND(C46+C82,5)</f>
        <v>48655</v>
      </c>
      <c r="D83" s="17"/>
      <c r="E83" s="18">
        <f>A83-C83</f>
        <v>3481.1999999999971</v>
      </c>
      <c r="F83" s="17"/>
      <c r="G83" s="17"/>
      <c r="H83" s="17" t="s">
        <v>83</v>
      </c>
      <c r="I83" s="17"/>
      <c r="J83" s="17"/>
      <c r="K83" s="17"/>
      <c r="L83" s="18"/>
      <c r="M83" s="18">
        <f>ROUND(M46+M82,5)</f>
        <v>652579</v>
      </c>
    </row>
    <row r="84" spans="1:13" ht="30" customHeight="1" outlineLevel="4">
      <c r="A84" s="9"/>
      <c r="B84" s="9"/>
      <c r="C84" s="9"/>
      <c r="D84" s="1"/>
      <c r="E84" s="9"/>
      <c r="F84" s="1"/>
      <c r="G84" s="1"/>
      <c r="H84" s="1" t="s">
        <v>84</v>
      </c>
      <c r="I84" s="1"/>
      <c r="J84" s="1"/>
      <c r="K84" s="1"/>
      <c r="L84" s="9"/>
      <c r="M84" s="9"/>
    </row>
    <row r="85" spans="1:13" outlineLevel="5">
      <c r="A85" s="9"/>
      <c r="B85" s="9"/>
      <c r="C85" s="9"/>
      <c r="D85" s="1"/>
      <c r="E85" s="9"/>
      <c r="F85" s="1"/>
      <c r="G85" s="1"/>
      <c r="H85" s="1"/>
      <c r="I85" s="1" t="s">
        <v>85</v>
      </c>
      <c r="J85" s="1"/>
      <c r="K85" s="1"/>
      <c r="L85" s="9"/>
      <c r="M85" s="9"/>
    </row>
    <row r="86" spans="1:13" outlineLevel="5">
      <c r="A86" s="9">
        <v>0</v>
      </c>
      <c r="B86" s="9"/>
      <c r="C86" s="9">
        <v>1785</v>
      </c>
      <c r="D86" s="1"/>
      <c r="E86" s="9">
        <f t="shared" ref="E86:E93" si="4">A86-C86</f>
        <v>-1785</v>
      </c>
      <c r="F86" s="1"/>
      <c r="G86" s="1"/>
      <c r="H86" s="1"/>
      <c r="I86" s="1"/>
      <c r="J86" s="1" t="s">
        <v>86</v>
      </c>
      <c r="K86" s="1"/>
      <c r="L86" s="9"/>
      <c r="M86" s="9">
        <v>4700</v>
      </c>
    </row>
    <row r="87" spans="1:13" outlineLevel="5">
      <c r="A87" s="9">
        <v>87</v>
      </c>
      <c r="B87" s="9"/>
      <c r="C87" s="9"/>
      <c r="D87" s="1"/>
      <c r="E87" s="9">
        <f t="shared" si="4"/>
        <v>87</v>
      </c>
      <c r="F87" s="1"/>
      <c r="G87" s="1"/>
      <c r="H87" s="1"/>
      <c r="I87" s="1"/>
      <c r="J87" s="1" t="s">
        <v>87</v>
      </c>
      <c r="K87" s="1"/>
      <c r="L87" s="9"/>
      <c r="M87" s="9"/>
    </row>
    <row r="88" spans="1:13" outlineLevel="5">
      <c r="A88" s="9">
        <v>279.60000000000002</v>
      </c>
      <c r="B88" s="9"/>
      <c r="C88" s="9">
        <v>245</v>
      </c>
      <c r="D88" s="1"/>
      <c r="E88" s="9">
        <f t="shared" si="4"/>
        <v>34.600000000000023</v>
      </c>
      <c r="F88" s="1"/>
      <c r="G88" s="1"/>
      <c r="H88" s="1"/>
      <c r="I88" s="1"/>
      <c r="J88" s="1" t="s">
        <v>88</v>
      </c>
      <c r="K88" s="1"/>
      <c r="L88" s="9"/>
      <c r="M88" s="9">
        <v>8000</v>
      </c>
    </row>
    <row r="89" spans="1:13" outlineLevel="5">
      <c r="A89" s="9">
        <v>130</v>
      </c>
      <c r="B89" s="9"/>
      <c r="C89" s="9">
        <v>0</v>
      </c>
      <c r="D89" s="1"/>
      <c r="E89" s="9">
        <f t="shared" si="4"/>
        <v>130</v>
      </c>
      <c r="F89" s="1"/>
      <c r="G89" s="1"/>
      <c r="H89" s="1"/>
      <c r="I89" s="1"/>
      <c r="J89" s="1" t="s">
        <v>89</v>
      </c>
      <c r="K89" s="1"/>
      <c r="L89" s="9"/>
      <c r="M89" s="9">
        <v>4700</v>
      </c>
    </row>
    <row r="90" spans="1:13" outlineLevel="6">
      <c r="A90" s="9"/>
      <c r="B90" s="9"/>
      <c r="C90" s="9"/>
      <c r="D90" s="1"/>
      <c r="E90" s="9"/>
      <c r="F90" s="1"/>
      <c r="G90" s="1"/>
      <c r="H90" s="1"/>
      <c r="I90" s="1"/>
      <c r="J90" s="1" t="s">
        <v>90</v>
      </c>
      <c r="K90" s="1"/>
      <c r="L90" s="9"/>
      <c r="M90" s="9"/>
    </row>
    <row r="91" spans="1:13" outlineLevel="6">
      <c r="A91" s="9">
        <v>5637.59</v>
      </c>
      <c r="B91" s="9"/>
      <c r="C91" s="9">
        <v>4075</v>
      </c>
      <c r="D91" s="1"/>
      <c r="E91" s="9">
        <f t="shared" si="4"/>
        <v>1562.5900000000001</v>
      </c>
      <c r="F91" s="1"/>
      <c r="G91" s="1"/>
      <c r="H91" s="1"/>
      <c r="I91" s="1"/>
      <c r="J91" s="1"/>
      <c r="K91" s="1" t="s">
        <v>91</v>
      </c>
      <c r="L91" s="9"/>
      <c r="M91" s="9">
        <v>69800</v>
      </c>
    </row>
    <row r="92" spans="1:13" outlineLevel="6">
      <c r="A92" s="9">
        <v>1432.94</v>
      </c>
      <c r="B92" s="9"/>
      <c r="C92" s="9">
        <v>695</v>
      </c>
      <c r="D92" s="1"/>
      <c r="E92" s="9">
        <f t="shared" si="4"/>
        <v>737.94</v>
      </c>
      <c r="F92" s="1"/>
      <c r="G92" s="1"/>
      <c r="H92" s="1"/>
      <c r="I92" s="1"/>
      <c r="J92" s="1"/>
      <c r="K92" s="1" t="s">
        <v>92</v>
      </c>
      <c r="L92" s="9"/>
      <c r="M92" s="9">
        <v>13000</v>
      </c>
    </row>
    <row r="93" spans="1:13" outlineLevel="6">
      <c r="A93" s="9">
        <v>96.53</v>
      </c>
      <c r="B93" s="9"/>
      <c r="C93" s="9">
        <v>60</v>
      </c>
      <c r="D93" s="1"/>
      <c r="E93" s="9">
        <f t="shared" si="4"/>
        <v>36.53</v>
      </c>
      <c r="F93" s="1"/>
      <c r="G93" s="1"/>
      <c r="H93" s="1"/>
      <c r="I93" s="1"/>
      <c r="J93" s="1"/>
      <c r="K93" s="1" t="s">
        <v>93</v>
      </c>
      <c r="L93" s="9"/>
      <c r="M93" s="9">
        <v>3500</v>
      </c>
    </row>
    <row r="94" spans="1:13" ht="18" outlineLevel="6" thickBot="1">
      <c r="A94" s="10">
        <v>711.48</v>
      </c>
      <c r="B94" s="9"/>
      <c r="C94" s="10">
        <v>380</v>
      </c>
      <c r="D94" s="1"/>
      <c r="E94" s="10">
        <f>A94-C94</f>
        <v>331.48</v>
      </c>
      <c r="F94" s="1"/>
      <c r="G94" s="1"/>
      <c r="H94" s="1"/>
      <c r="I94" s="1"/>
      <c r="J94" s="1"/>
      <c r="K94" s="1" t="s">
        <v>94</v>
      </c>
      <c r="L94" s="9"/>
      <c r="M94" s="10">
        <v>8000</v>
      </c>
    </row>
    <row r="95" spans="1:13" outlineLevel="5">
      <c r="A95" s="9">
        <f>ROUND(SUM(A90:A94),5)</f>
        <v>7878.54</v>
      </c>
      <c r="B95" s="9"/>
      <c r="C95" s="9">
        <f>ROUND(SUM(C90:C94),5)</f>
        <v>5210</v>
      </c>
      <c r="D95" s="1"/>
      <c r="E95" s="9">
        <f>A95-C95</f>
        <v>2668.54</v>
      </c>
      <c r="F95" s="1"/>
      <c r="G95" s="1"/>
      <c r="H95" s="1"/>
      <c r="I95" s="1"/>
      <c r="J95" s="1" t="s">
        <v>95</v>
      </c>
      <c r="K95" s="1"/>
      <c r="L95" s="9"/>
      <c r="M95" s="9">
        <f>ROUND(SUM(M90:M94),5)</f>
        <v>94300</v>
      </c>
    </row>
    <row r="96" spans="1:13" ht="30" customHeight="1" outlineLevel="6">
      <c r="A96" s="9"/>
      <c r="B96" s="9"/>
      <c r="C96" s="9"/>
      <c r="D96" s="1"/>
      <c r="E96" s="9"/>
      <c r="F96" s="1"/>
      <c r="G96" s="1"/>
      <c r="H96" s="1"/>
      <c r="I96" s="1"/>
      <c r="J96" s="1" t="s">
        <v>96</v>
      </c>
      <c r="K96" s="1"/>
      <c r="L96" s="9"/>
      <c r="M96" s="9"/>
    </row>
    <row r="97" spans="1:13" outlineLevel="6">
      <c r="A97" s="9">
        <v>943.96</v>
      </c>
      <c r="B97" s="9"/>
      <c r="C97" s="9">
        <v>1380</v>
      </c>
      <c r="D97" s="1"/>
      <c r="E97" s="9">
        <f t="shared" ref="E97:E104" si="5">A97-C97</f>
        <v>-436.03999999999996</v>
      </c>
      <c r="F97" s="1"/>
      <c r="G97" s="1"/>
      <c r="H97" s="1"/>
      <c r="I97" s="1"/>
      <c r="J97" s="1"/>
      <c r="K97" s="1" t="s">
        <v>97</v>
      </c>
      <c r="L97" s="9"/>
      <c r="M97" s="9">
        <v>8000</v>
      </c>
    </row>
    <row r="98" spans="1:13" ht="18" outlineLevel="6" thickBot="1">
      <c r="A98" s="10">
        <v>323.83999999999997</v>
      </c>
      <c r="B98" s="9"/>
      <c r="C98" s="10">
        <v>0</v>
      </c>
      <c r="D98" s="1"/>
      <c r="E98" s="10">
        <f>A98-C98</f>
        <v>323.83999999999997</v>
      </c>
      <c r="F98" s="1"/>
      <c r="G98" s="1"/>
      <c r="H98" s="1"/>
      <c r="I98" s="1"/>
      <c r="J98" s="1"/>
      <c r="K98" s="1" t="s">
        <v>98</v>
      </c>
      <c r="L98" s="9"/>
      <c r="M98" s="10">
        <v>6000</v>
      </c>
    </row>
    <row r="99" spans="1:13" outlineLevel="5">
      <c r="A99" s="9">
        <f>ROUND(SUM(A96:A98),5)</f>
        <v>1267.8</v>
      </c>
      <c r="B99" s="9"/>
      <c r="C99" s="9">
        <f>ROUND(SUM(C96:C98),5)</f>
        <v>1380</v>
      </c>
      <c r="D99" s="1"/>
      <c r="E99" s="9">
        <f>A99-C99</f>
        <v>-112.20000000000005</v>
      </c>
      <c r="F99" s="1"/>
      <c r="G99" s="1"/>
      <c r="H99" s="1"/>
      <c r="I99" s="1"/>
      <c r="J99" s="1" t="s">
        <v>99</v>
      </c>
      <c r="K99" s="1"/>
      <c r="L99" s="9"/>
      <c r="M99" s="9">
        <f>ROUND(SUM(M96:M98),5)</f>
        <v>14000</v>
      </c>
    </row>
    <row r="100" spans="1:13" ht="30" customHeight="1" outlineLevel="6">
      <c r="A100" s="9"/>
      <c r="B100" s="9"/>
      <c r="C100" s="9"/>
      <c r="D100" s="1"/>
      <c r="E100" s="9"/>
      <c r="F100" s="1"/>
      <c r="G100" s="1"/>
      <c r="H100" s="1"/>
      <c r="I100" s="1"/>
      <c r="J100" s="1" t="s">
        <v>100</v>
      </c>
      <c r="K100" s="1"/>
      <c r="L100" s="9"/>
      <c r="M100" s="9"/>
    </row>
    <row r="101" spans="1:13" outlineLevel="6">
      <c r="A101" s="9">
        <v>40988.19</v>
      </c>
      <c r="B101" s="9"/>
      <c r="C101" s="9">
        <v>40885</v>
      </c>
      <c r="D101" s="1"/>
      <c r="E101" s="9">
        <f t="shared" si="5"/>
        <v>103.19000000000233</v>
      </c>
      <c r="F101" s="1"/>
      <c r="G101" s="1"/>
      <c r="H101" s="1"/>
      <c r="I101" s="1"/>
      <c r="J101" s="1"/>
      <c r="K101" s="1" t="s">
        <v>101</v>
      </c>
      <c r="L101" s="9"/>
      <c r="M101" s="9">
        <v>532000</v>
      </c>
    </row>
    <row r="102" spans="1:13" outlineLevel="6">
      <c r="A102" s="9">
        <v>11677.95</v>
      </c>
      <c r="B102" s="9"/>
      <c r="C102" s="9">
        <v>10415</v>
      </c>
      <c r="D102" s="1"/>
      <c r="E102" s="9">
        <f t="shared" si="5"/>
        <v>1262.9500000000007</v>
      </c>
      <c r="F102" s="1"/>
      <c r="G102" s="1"/>
      <c r="H102" s="1"/>
      <c r="I102" s="1"/>
      <c r="J102" s="1"/>
      <c r="K102" s="1" t="s">
        <v>102</v>
      </c>
      <c r="L102" s="9"/>
      <c r="M102" s="9">
        <v>125000</v>
      </c>
    </row>
    <row r="103" spans="1:13" outlineLevel="6">
      <c r="A103" s="9">
        <v>3428.54</v>
      </c>
      <c r="B103" s="9"/>
      <c r="C103" s="9">
        <v>4225</v>
      </c>
      <c r="D103" s="1"/>
      <c r="E103" s="9">
        <f t="shared" si="5"/>
        <v>-796.46</v>
      </c>
      <c r="F103" s="1"/>
      <c r="G103" s="1"/>
      <c r="H103" s="1"/>
      <c r="I103" s="1"/>
      <c r="J103" s="1"/>
      <c r="K103" s="1" t="s">
        <v>103</v>
      </c>
      <c r="L103" s="9"/>
      <c r="M103" s="9">
        <v>55062</v>
      </c>
    </row>
    <row r="104" spans="1:13" outlineLevel="6">
      <c r="A104" s="9">
        <v>4423.88</v>
      </c>
      <c r="B104" s="9"/>
      <c r="C104" s="9">
        <v>4710</v>
      </c>
      <c r="D104" s="1"/>
      <c r="E104" s="9">
        <f t="shared" si="5"/>
        <v>-286.11999999999989</v>
      </c>
      <c r="F104" s="1"/>
      <c r="G104" s="1"/>
      <c r="H104" s="1"/>
      <c r="I104" s="1"/>
      <c r="J104" s="1"/>
      <c r="K104" s="1" t="s">
        <v>104</v>
      </c>
      <c r="L104" s="9"/>
      <c r="M104" s="9">
        <v>56524</v>
      </c>
    </row>
    <row r="105" spans="1:13" ht="18" outlineLevel="6" thickBot="1">
      <c r="A105" s="10">
        <v>0</v>
      </c>
      <c r="B105" s="9"/>
      <c r="C105" s="10">
        <v>0</v>
      </c>
      <c r="D105" s="1"/>
      <c r="E105" s="10">
        <f>A105-C105</f>
        <v>0</v>
      </c>
      <c r="F105" s="1"/>
      <c r="G105" s="1"/>
      <c r="H105" s="1"/>
      <c r="I105" s="1"/>
      <c r="J105" s="1"/>
      <c r="K105" s="1" t="s">
        <v>105</v>
      </c>
      <c r="L105" s="9"/>
      <c r="M105" s="10">
        <v>-46000</v>
      </c>
    </row>
    <row r="106" spans="1:13" outlineLevel="5">
      <c r="A106" s="9">
        <f>ROUND(SUM(A100:A105),5)</f>
        <v>60518.559999999998</v>
      </c>
      <c r="B106" s="9"/>
      <c r="C106" s="9">
        <f>ROUND(SUM(C100:C105),5)</f>
        <v>60235</v>
      </c>
      <c r="D106" s="1"/>
      <c r="E106" s="9">
        <f>A106-C106</f>
        <v>283.55999999999767</v>
      </c>
      <c r="F106" s="1"/>
      <c r="G106" s="1"/>
      <c r="H106" s="1"/>
      <c r="I106" s="1"/>
      <c r="J106" s="1" t="s">
        <v>106</v>
      </c>
      <c r="K106" s="1"/>
      <c r="L106" s="9"/>
      <c r="M106" s="9">
        <f>ROUND(SUM(M100:M105),5)</f>
        <v>722586</v>
      </c>
    </row>
    <row r="107" spans="1:13" ht="30" customHeight="1" outlineLevel="6">
      <c r="A107" s="9"/>
      <c r="B107" s="9"/>
      <c r="C107" s="9"/>
      <c r="D107" s="1"/>
      <c r="E107" s="9"/>
      <c r="F107" s="1"/>
      <c r="G107" s="1"/>
      <c r="H107" s="1"/>
      <c r="I107" s="1"/>
      <c r="J107" s="1" t="s">
        <v>107</v>
      </c>
      <c r="K107" s="1"/>
      <c r="L107" s="9"/>
      <c r="M107" s="9"/>
    </row>
    <row r="108" spans="1:13" outlineLevel="6">
      <c r="A108" s="9">
        <v>1502.35</v>
      </c>
      <c r="B108" s="9"/>
      <c r="C108" s="9">
        <v>210</v>
      </c>
      <c r="D108" s="1"/>
      <c r="E108" s="9">
        <f t="shared" ref="E108" si="6">A108-C108</f>
        <v>1292.3499999999999</v>
      </c>
      <c r="F108" s="1"/>
      <c r="G108" s="1"/>
      <c r="H108" s="1"/>
      <c r="I108" s="1"/>
      <c r="J108" s="1"/>
      <c r="K108" s="1" t="s">
        <v>108</v>
      </c>
      <c r="L108" s="9"/>
      <c r="M108" s="9">
        <v>35000</v>
      </c>
    </row>
    <row r="109" spans="1:13" ht="18" outlineLevel="6" thickBot="1">
      <c r="A109" s="11">
        <v>923.21</v>
      </c>
      <c r="B109" s="9"/>
      <c r="C109" s="11">
        <v>800</v>
      </c>
      <c r="D109" s="1"/>
      <c r="E109" s="10">
        <f>A109-C109</f>
        <v>123.21000000000004</v>
      </c>
      <c r="F109" s="1"/>
      <c r="G109" s="1"/>
      <c r="H109" s="1"/>
      <c r="I109" s="1"/>
      <c r="J109" s="1"/>
      <c r="K109" s="1" t="s">
        <v>109</v>
      </c>
      <c r="L109" s="9"/>
      <c r="M109" s="11">
        <v>8500</v>
      </c>
    </row>
    <row r="110" spans="1:13" ht="18" outlineLevel="5" thickBot="1">
      <c r="A110" s="12">
        <f>ROUND(SUM(A107:A109),5)</f>
        <v>2425.56</v>
      </c>
      <c r="B110" s="9"/>
      <c r="C110" s="12">
        <f>ROUND(SUM(C107:C109),5)</f>
        <v>1010</v>
      </c>
      <c r="D110" s="1"/>
      <c r="E110" s="12">
        <f>A110-C110</f>
        <v>1415.56</v>
      </c>
      <c r="F110" s="1"/>
      <c r="G110" s="1"/>
      <c r="H110" s="1"/>
      <c r="I110" s="1"/>
      <c r="J110" s="1" t="s">
        <v>110</v>
      </c>
      <c r="K110" s="1"/>
      <c r="L110" s="9"/>
      <c r="M110" s="12">
        <f>ROUND(SUM(M107:M109),5)</f>
        <v>43500</v>
      </c>
    </row>
    <row r="111" spans="1:13" ht="30" customHeight="1" outlineLevel="4" thickBot="1">
      <c r="A111" s="16">
        <f>ROUND(SUM(A85:A89)+A95+A99+A106+A110,5)</f>
        <v>72587.06</v>
      </c>
      <c r="B111" s="9"/>
      <c r="C111" s="16">
        <f>ROUND(SUM(C85:C89)+C95+C99+C106+C110,5)</f>
        <v>69865</v>
      </c>
      <c r="D111" s="1"/>
      <c r="E111" s="16">
        <f>A111-C111</f>
        <v>2722.0599999999977</v>
      </c>
      <c r="F111" s="1"/>
      <c r="G111" s="1"/>
      <c r="H111" s="1"/>
      <c r="I111" s="1" t="s">
        <v>111</v>
      </c>
      <c r="J111" s="1"/>
      <c r="K111" s="1"/>
      <c r="L111" s="9"/>
      <c r="M111" s="16">
        <f>ROUND(SUM(M85:M89)+M95+M99+M106+M110,5)</f>
        <v>891786</v>
      </c>
    </row>
    <row r="112" spans="1:13" ht="30" customHeight="1" outlineLevel="3">
      <c r="A112" s="18">
        <f>ROUND(A84+A111,5)</f>
        <v>72587.06</v>
      </c>
      <c r="B112" s="18"/>
      <c r="C112" s="18">
        <f>ROUND(C84+C111,5)</f>
        <v>69865</v>
      </c>
      <c r="D112" s="17"/>
      <c r="E112" s="18">
        <f>A112-C112</f>
        <v>2722.0599999999977</v>
      </c>
      <c r="F112" s="17"/>
      <c r="G112" s="17"/>
      <c r="H112" s="17" t="s">
        <v>112</v>
      </c>
      <c r="I112" s="17"/>
      <c r="J112" s="17"/>
      <c r="K112" s="17"/>
      <c r="L112" s="18"/>
      <c r="M112" s="18">
        <f>ROUND(M84+M111,5)</f>
        <v>891786</v>
      </c>
    </row>
    <row r="113" spans="1:13" ht="30" customHeight="1" outlineLevel="4">
      <c r="A113" s="9"/>
      <c r="B113" s="9"/>
      <c r="C113" s="9"/>
      <c r="D113" s="1"/>
      <c r="E113" s="9"/>
      <c r="F113" s="1"/>
      <c r="G113" s="1"/>
      <c r="H113" s="1" t="s">
        <v>113</v>
      </c>
      <c r="I113" s="1"/>
      <c r="J113" s="1"/>
      <c r="K113" s="1"/>
      <c r="L113" s="9"/>
      <c r="M113" s="9"/>
    </row>
    <row r="114" spans="1:13" outlineLevel="5">
      <c r="A114" s="9"/>
      <c r="B114" s="9"/>
      <c r="C114" s="9"/>
      <c r="D114" s="1"/>
      <c r="E114" s="9"/>
      <c r="F114" s="1"/>
      <c r="G114" s="1"/>
      <c r="H114" s="1"/>
      <c r="I114" s="1" t="s">
        <v>114</v>
      </c>
      <c r="J114" s="1"/>
      <c r="K114" s="1"/>
      <c r="L114" s="9"/>
      <c r="M114" s="9"/>
    </row>
    <row r="115" spans="1:13" outlineLevel="5">
      <c r="A115" s="9">
        <v>410</v>
      </c>
      <c r="B115" s="9"/>
      <c r="C115" s="9">
        <v>100</v>
      </c>
      <c r="D115" s="1"/>
      <c r="E115" s="9">
        <f t="shared" ref="E115:E122" si="7">A115-C115</f>
        <v>310</v>
      </c>
      <c r="F115" s="1"/>
      <c r="G115" s="1"/>
      <c r="H115" s="1"/>
      <c r="I115" s="1"/>
      <c r="J115" s="1" t="s">
        <v>115</v>
      </c>
      <c r="K115" s="1"/>
      <c r="L115" s="9"/>
      <c r="M115" s="9">
        <v>8500</v>
      </c>
    </row>
    <row r="116" spans="1:13" outlineLevel="5">
      <c r="A116" s="9">
        <v>16.399999999999999</v>
      </c>
      <c r="B116" s="9"/>
      <c r="C116" s="9">
        <v>85</v>
      </c>
      <c r="D116" s="1"/>
      <c r="E116" s="9">
        <f t="shared" si="7"/>
        <v>-68.599999999999994</v>
      </c>
      <c r="F116" s="1"/>
      <c r="G116" s="1"/>
      <c r="H116" s="1"/>
      <c r="I116" s="1"/>
      <c r="J116" s="1" t="s">
        <v>116</v>
      </c>
      <c r="K116" s="1"/>
      <c r="L116" s="9"/>
      <c r="M116" s="9">
        <v>3000</v>
      </c>
    </row>
    <row r="117" spans="1:13" outlineLevel="5">
      <c r="A117" s="9">
        <v>0</v>
      </c>
      <c r="B117" s="9"/>
      <c r="C117" s="9">
        <v>0</v>
      </c>
      <c r="D117" s="1"/>
      <c r="E117" s="9">
        <f t="shared" si="7"/>
        <v>0</v>
      </c>
      <c r="F117" s="1"/>
      <c r="G117" s="1"/>
      <c r="H117" s="1"/>
      <c r="I117" s="1"/>
      <c r="J117" s="1" t="s">
        <v>117</v>
      </c>
      <c r="K117" s="1"/>
      <c r="L117" s="9"/>
      <c r="M117" s="9">
        <v>1300</v>
      </c>
    </row>
    <row r="118" spans="1:13" outlineLevel="5">
      <c r="A118" s="9">
        <v>3485</v>
      </c>
      <c r="B118" s="9"/>
      <c r="C118" s="9">
        <v>3000</v>
      </c>
      <c r="D118" s="1"/>
      <c r="E118" s="9">
        <f t="shared" si="7"/>
        <v>485</v>
      </c>
      <c r="F118" s="1"/>
      <c r="G118" s="1"/>
      <c r="H118" s="1"/>
      <c r="I118" s="1"/>
      <c r="J118" s="1" t="s">
        <v>118</v>
      </c>
      <c r="K118" s="1"/>
      <c r="L118" s="9"/>
      <c r="M118" s="9">
        <v>4500</v>
      </c>
    </row>
    <row r="119" spans="1:13" outlineLevel="5">
      <c r="A119" s="9">
        <v>1801.53</v>
      </c>
      <c r="B119" s="9"/>
      <c r="C119" s="9">
        <v>60</v>
      </c>
      <c r="D119" s="1"/>
      <c r="E119" s="9">
        <f t="shared" si="7"/>
        <v>1741.53</v>
      </c>
      <c r="F119" s="1"/>
      <c r="G119" s="1"/>
      <c r="H119" s="1"/>
      <c r="I119" s="1"/>
      <c r="J119" s="1" t="s">
        <v>119</v>
      </c>
      <c r="K119" s="1"/>
      <c r="L119" s="9"/>
      <c r="M119" s="9">
        <v>7000</v>
      </c>
    </row>
    <row r="120" spans="1:13" outlineLevel="5">
      <c r="A120" s="9">
        <v>0</v>
      </c>
      <c r="B120" s="9"/>
      <c r="C120" s="9">
        <v>0</v>
      </c>
      <c r="D120" s="1"/>
      <c r="E120" s="9">
        <f t="shared" si="7"/>
        <v>0</v>
      </c>
      <c r="F120" s="1"/>
      <c r="G120" s="1"/>
      <c r="H120" s="1"/>
      <c r="I120" s="1"/>
      <c r="J120" s="1" t="s">
        <v>120</v>
      </c>
      <c r="K120" s="1"/>
      <c r="L120" s="9"/>
      <c r="M120" s="9">
        <v>4000</v>
      </c>
    </row>
    <row r="121" spans="1:13" outlineLevel="6">
      <c r="A121" s="9"/>
      <c r="B121" s="9"/>
      <c r="C121" s="9"/>
      <c r="D121" s="1"/>
      <c r="E121" s="9"/>
      <c r="F121" s="1"/>
      <c r="G121" s="1"/>
      <c r="H121" s="1"/>
      <c r="I121" s="1"/>
      <c r="J121" s="1" t="s">
        <v>121</v>
      </c>
      <c r="K121" s="1"/>
      <c r="L121" s="9"/>
      <c r="M121" s="9"/>
    </row>
    <row r="122" spans="1:13" outlineLevel="6">
      <c r="A122" s="9">
        <v>103.63</v>
      </c>
      <c r="B122" s="9"/>
      <c r="C122" s="9">
        <v>112</v>
      </c>
      <c r="D122" s="1"/>
      <c r="E122" s="9">
        <f t="shared" si="7"/>
        <v>-8.3700000000000045</v>
      </c>
      <c r="F122" s="1"/>
      <c r="G122" s="1"/>
      <c r="H122" s="1"/>
      <c r="I122" s="1"/>
      <c r="J122" s="1"/>
      <c r="K122" s="1" t="s">
        <v>122</v>
      </c>
      <c r="L122" s="9"/>
      <c r="M122" s="9">
        <v>1350</v>
      </c>
    </row>
    <row r="123" spans="1:13" ht="18" outlineLevel="6" thickBot="1">
      <c r="A123" s="10">
        <v>151.47</v>
      </c>
      <c r="B123" s="9"/>
      <c r="C123" s="10">
        <v>0</v>
      </c>
      <c r="D123" s="1"/>
      <c r="E123" s="10">
        <f>A123-C123</f>
        <v>151.47</v>
      </c>
      <c r="F123" s="1"/>
      <c r="G123" s="1"/>
      <c r="H123" s="1"/>
      <c r="I123" s="1"/>
      <c r="J123" s="1"/>
      <c r="K123" s="1" t="s">
        <v>123</v>
      </c>
      <c r="L123" s="9"/>
      <c r="M123" s="10">
        <v>1500</v>
      </c>
    </row>
    <row r="124" spans="1:13" outlineLevel="5">
      <c r="A124" s="9">
        <f>ROUND(SUM(A121:A123),5)</f>
        <v>255.1</v>
      </c>
      <c r="B124" s="9"/>
      <c r="C124" s="9">
        <f>ROUND(SUM(C121:C123),5)</f>
        <v>112</v>
      </c>
      <c r="D124" s="1"/>
      <c r="E124" s="9">
        <f>A124-C124</f>
        <v>143.1</v>
      </c>
      <c r="F124" s="1"/>
      <c r="G124" s="1"/>
      <c r="H124" s="1"/>
      <c r="I124" s="1"/>
      <c r="J124" s="1" t="s">
        <v>124</v>
      </c>
      <c r="K124" s="1"/>
      <c r="L124" s="9"/>
      <c r="M124" s="9">
        <f>ROUND(SUM(M121:M123),5)</f>
        <v>2850</v>
      </c>
    </row>
    <row r="125" spans="1:13" ht="30" customHeight="1" outlineLevel="6">
      <c r="A125" s="9"/>
      <c r="B125" s="9"/>
      <c r="C125" s="9"/>
      <c r="D125" s="1"/>
      <c r="E125" s="9"/>
      <c r="F125" s="1"/>
      <c r="G125" s="1"/>
      <c r="H125" s="1"/>
      <c r="I125" s="1"/>
      <c r="J125" s="1" t="s">
        <v>125</v>
      </c>
      <c r="K125" s="1"/>
      <c r="L125" s="9"/>
      <c r="M125" s="9"/>
    </row>
    <row r="126" spans="1:13" outlineLevel="6">
      <c r="A126" s="9">
        <v>0</v>
      </c>
      <c r="B126" s="9"/>
      <c r="C126" s="9">
        <v>200</v>
      </c>
      <c r="D126" s="1"/>
      <c r="E126" s="9">
        <f t="shared" ref="E126:E131" si="8">A126-C126</f>
        <v>-200</v>
      </c>
      <c r="F126" s="1"/>
      <c r="G126" s="1"/>
      <c r="H126" s="1"/>
      <c r="I126" s="1"/>
      <c r="J126" s="1"/>
      <c r="K126" s="1" t="s">
        <v>126</v>
      </c>
      <c r="L126" s="9"/>
      <c r="M126" s="9">
        <v>2500</v>
      </c>
    </row>
    <row r="127" spans="1:13" ht="18" outlineLevel="6" thickBot="1">
      <c r="A127" s="10">
        <v>562.67999999999995</v>
      </c>
      <c r="B127" s="9"/>
      <c r="C127" s="10">
        <v>285</v>
      </c>
      <c r="D127" s="1"/>
      <c r="E127" s="10">
        <f>A127-C127</f>
        <v>277.67999999999995</v>
      </c>
      <c r="F127" s="1"/>
      <c r="G127" s="1"/>
      <c r="H127" s="1"/>
      <c r="I127" s="1"/>
      <c r="J127" s="1"/>
      <c r="K127" s="1" t="s">
        <v>127</v>
      </c>
      <c r="L127" s="9"/>
      <c r="M127" s="10">
        <v>2750</v>
      </c>
    </row>
    <row r="128" spans="1:13" outlineLevel="5">
      <c r="A128" s="9">
        <f>ROUND(SUM(A125:A127),5)</f>
        <v>562.67999999999995</v>
      </c>
      <c r="B128" s="9"/>
      <c r="C128" s="9">
        <f>ROUND(SUM(C125:C127),5)</f>
        <v>485</v>
      </c>
      <c r="D128" s="1"/>
      <c r="E128" s="9">
        <f>A128-C128</f>
        <v>77.67999999999995</v>
      </c>
      <c r="F128" s="1"/>
      <c r="G128" s="1"/>
      <c r="H128" s="1"/>
      <c r="I128" s="1"/>
      <c r="J128" s="1" t="s">
        <v>128</v>
      </c>
      <c r="K128" s="1"/>
      <c r="L128" s="9"/>
      <c r="M128" s="9">
        <f>ROUND(SUM(M125:M127),5)</f>
        <v>5250</v>
      </c>
    </row>
    <row r="129" spans="1:13" ht="30" customHeight="1" outlineLevel="6">
      <c r="A129" s="9"/>
      <c r="B129" s="9"/>
      <c r="C129" s="9"/>
      <c r="D129" s="1"/>
      <c r="E129" s="9"/>
      <c r="F129" s="1"/>
      <c r="G129" s="1"/>
      <c r="H129" s="1"/>
      <c r="I129" s="1"/>
      <c r="J129" s="1" t="s">
        <v>129</v>
      </c>
      <c r="K129" s="1"/>
      <c r="L129" s="9"/>
      <c r="M129" s="9"/>
    </row>
    <row r="130" spans="1:13" outlineLevel="6">
      <c r="A130" s="9">
        <v>2547.84</v>
      </c>
      <c r="B130" s="9"/>
      <c r="C130" s="9">
        <v>2365</v>
      </c>
      <c r="D130" s="1"/>
      <c r="E130" s="9">
        <f t="shared" si="8"/>
        <v>182.84000000000015</v>
      </c>
      <c r="F130" s="1"/>
      <c r="G130" s="1"/>
      <c r="H130" s="1"/>
      <c r="I130" s="1"/>
      <c r="J130" s="1"/>
      <c r="K130" s="1" t="s">
        <v>130</v>
      </c>
      <c r="L130" s="9"/>
      <c r="M130" s="9">
        <v>35000</v>
      </c>
    </row>
    <row r="131" spans="1:13" outlineLevel="6">
      <c r="A131" s="9">
        <v>573.6</v>
      </c>
      <c r="B131" s="9"/>
      <c r="C131" s="9">
        <v>510</v>
      </c>
      <c r="D131" s="1"/>
      <c r="E131" s="9">
        <f t="shared" si="8"/>
        <v>63.600000000000023</v>
      </c>
      <c r="F131" s="1"/>
      <c r="G131" s="1"/>
      <c r="H131" s="1"/>
      <c r="I131" s="1"/>
      <c r="J131" s="1"/>
      <c r="K131" s="1" t="s">
        <v>131</v>
      </c>
      <c r="L131" s="9"/>
      <c r="M131" s="9">
        <v>9100</v>
      </c>
    </row>
    <row r="132" spans="1:13" ht="18" outlineLevel="6" thickBot="1">
      <c r="A132" s="10">
        <v>243.69</v>
      </c>
      <c r="B132" s="9"/>
      <c r="C132" s="10">
        <v>285</v>
      </c>
      <c r="D132" s="1"/>
      <c r="E132" s="10">
        <f>A132-C132</f>
        <v>-41.31</v>
      </c>
      <c r="F132" s="1"/>
      <c r="G132" s="1"/>
      <c r="H132" s="1"/>
      <c r="I132" s="1"/>
      <c r="J132" s="1"/>
      <c r="K132" s="1" t="s">
        <v>132</v>
      </c>
      <c r="L132" s="9"/>
      <c r="M132" s="10">
        <v>3623</v>
      </c>
    </row>
    <row r="133" spans="1:13" outlineLevel="5">
      <c r="A133" s="9">
        <f>ROUND(SUM(A129:A132),5)</f>
        <v>3365.13</v>
      </c>
      <c r="B133" s="9"/>
      <c r="C133" s="9">
        <f>ROUND(SUM(C129:C132),5)</f>
        <v>3160</v>
      </c>
      <c r="D133" s="1"/>
      <c r="E133" s="9">
        <f>A133-C133</f>
        <v>205.13000000000011</v>
      </c>
      <c r="F133" s="1"/>
      <c r="G133" s="1"/>
      <c r="H133" s="1"/>
      <c r="I133" s="1"/>
      <c r="J133" s="1" t="s">
        <v>133</v>
      </c>
      <c r="K133" s="1"/>
      <c r="L133" s="9"/>
      <c r="M133" s="9">
        <f>ROUND(SUM(M129:M132),5)</f>
        <v>47723</v>
      </c>
    </row>
    <row r="134" spans="1:13" ht="30" customHeight="1" outlineLevel="6">
      <c r="A134" s="9"/>
      <c r="B134" s="9"/>
      <c r="C134" s="9"/>
      <c r="D134" s="1"/>
      <c r="E134" s="9"/>
      <c r="F134" s="1"/>
      <c r="G134" s="1"/>
      <c r="H134" s="1"/>
      <c r="I134" s="1"/>
      <c r="J134" s="1" t="s">
        <v>134</v>
      </c>
      <c r="K134" s="1"/>
      <c r="L134" s="9"/>
      <c r="M134" s="9"/>
    </row>
    <row r="135" spans="1:13" outlineLevel="6">
      <c r="A135" s="9">
        <v>215.19</v>
      </c>
      <c r="B135" s="9"/>
      <c r="C135" s="9">
        <v>0</v>
      </c>
      <c r="D135" s="1"/>
      <c r="E135" s="9">
        <f t="shared" ref="E135:E136" si="9">A135-C135</f>
        <v>215.19</v>
      </c>
      <c r="F135" s="1"/>
      <c r="G135" s="1"/>
      <c r="H135" s="1"/>
      <c r="I135" s="1"/>
      <c r="J135" s="1"/>
      <c r="K135" s="1" t="s">
        <v>135</v>
      </c>
      <c r="L135" s="9"/>
      <c r="M135" s="9">
        <v>3500</v>
      </c>
    </row>
    <row r="136" spans="1:13" ht="18" outlineLevel="6" thickBot="1">
      <c r="A136" s="11">
        <v>0</v>
      </c>
      <c r="B136" s="9"/>
      <c r="C136" s="11">
        <v>0</v>
      </c>
      <c r="D136" s="1"/>
      <c r="E136" s="11">
        <f t="shared" si="9"/>
        <v>0</v>
      </c>
      <c r="F136" s="1"/>
      <c r="G136" s="1"/>
      <c r="H136" s="1"/>
      <c r="I136" s="1"/>
      <c r="J136" s="1"/>
      <c r="K136" s="1" t="s">
        <v>136</v>
      </c>
      <c r="L136" s="9"/>
      <c r="M136" s="11">
        <v>1000</v>
      </c>
    </row>
    <row r="137" spans="1:13" ht="18" outlineLevel="5" thickBot="1">
      <c r="A137" s="12">
        <f>ROUND(SUM(A134:A136),5)</f>
        <v>215.19</v>
      </c>
      <c r="B137" s="9"/>
      <c r="C137" s="12">
        <f>ROUND(SUM(C134:C136),5)</f>
        <v>0</v>
      </c>
      <c r="D137" s="1"/>
      <c r="E137" s="12">
        <f>A137-D137</f>
        <v>215.19</v>
      </c>
      <c r="F137" s="1"/>
      <c r="G137" s="1"/>
      <c r="H137" s="1"/>
      <c r="I137" s="1"/>
      <c r="J137" s="1" t="s">
        <v>137</v>
      </c>
      <c r="K137" s="1"/>
      <c r="L137" s="9"/>
      <c r="M137" s="12">
        <f>ROUND(SUM(M134:M136),5)</f>
        <v>4500</v>
      </c>
    </row>
    <row r="138" spans="1:13" ht="30" customHeight="1" outlineLevel="4" thickBot="1">
      <c r="A138" s="16">
        <f>ROUND(SUM(A114:A120)+A124+A128+A133+A137,5)</f>
        <v>10111.030000000001</v>
      </c>
      <c r="B138" s="9"/>
      <c r="C138" s="16">
        <f>ROUND(SUM(C114:C120)+C124+C128+C133+C137,5)</f>
        <v>7002</v>
      </c>
      <c r="D138" s="1"/>
      <c r="E138" s="16">
        <f>A138-C138</f>
        <v>3109.0300000000007</v>
      </c>
      <c r="F138" s="1"/>
      <c r="G138" s="1"/>
      <c r="H138" s="1"/>
      <c r="I138" s="1" t="s">
        <v>138</v>
      </c>
      <c r="J138" s="1"/>
      <c r="K138" s="1"/>
      <c r="L138" s="9"/>
      <c r="M138" s="16">
        <f>ROUND(SUM(M114:M120)+M124+M128+M133+M137,5)</f>
        <v>88623</v>
      </c>
    </row>
    <row r="139" spans="1:13" ht="30" customHeight="1" outlineLevel="3">
      <c r="A139" s="18">
        <f>ROUND(A113+A138,5)</f>
        <v>10111.030000000001</v>
      </c>
      <c r="B139" s="18"/>
      <c r="C139" s="18">
        <f>ROUND(C113+C138,5)</f>
        <v>7002</v>
      </c>
      <c r="D139" s="17"/>
      <c r="E139" s="18">
        <f>A139-C139</f>
        <v>3109.0300000000007</v>
      </c>
      <c r="F139" s="17"/>
      <c r="G139" s="17"/>
      <c r="H139" s="17" t="s">
        <v>139</v>
      </c>
      <c r="I139" s="17"/>
      <c r="J139" s="17"/>
      <c r="K139" s="17"/>
      <c r="L139" s="18"/>
      <c r="M139" s="18">
        <f>ROUND(M113+M138,5)</f>
        <v>88623</v>
      </c>
    </row>
    <row r="140" spans="1:13" ht="30" customHeight="1" outlineLevel="4">
      <c r="A140" s="9"/>
      <c r="B140" s="9"/>
      <c r="C140" s="9"/>
      <c r="D140" s="1"/>
      <c r="E140" s="9"/>
      <c r="F140" s="1"/>
      <c r="G140" s="1"/>
      <c r="H140" s="1" t="s">
        <v>140</v>
      </c>
      <c r="I140" s="1"/>
      <c r="J140" s="1"/>
      <c r="K140" s="1"/>
      <c r="L140" s="9"/>
      <c r="M140" s="9"/>
    </row>
    <row r="141" spans="1:13" outlineLevel="5">
      <c r="A141" s="9"/>
      <c r="B141" s="9"/>
      <c r="C141" s="9"/>
      <c r="D141" s="1"/>
      <c r="E141" s="9"/>
      <c r="F141" s="1"/>
      <c r="G141" s="1"/>
      <c r="H141" s="1"/>
      <c r="I141" s="1" t="s">
        <v>141</v>
      </c>
      <c r="J141" s="1"/>
      <c r="K141" s="1"/>
      <c r="L141" s="9"/>
      <c r="M141" s="9"/>
    </row>
    <row r="142" spans="1:13" outlineLevel="5">
      <c r="A142" s="9">
        <v>0</v>
      </c>
      <c r="B142" s="9"/>
      <c r="C142" s="9">
        <v>0</v>
      </c>
      <c r="D142" s="1"/>
      <c r="E142" s="9">
        <f t="shared" ref="E142:E146" si="10">A142-C142</f>
        <v>0</v>
      </c>
      <c r="F142" s="1"/>
      <c r="G142" s="1"/>
      <c r="H142" s="1"/>
      <c r="I142" s="1"/>
      <c r="J142" s="1" t="s">
        <v>142</v>
      </c>
      <c r="K142" s="1"/>
      <c r="L142" s="9"/>
      <c r="M142" s="9">
        <v>250</v>
      </c>
    </row>
    <row r="143" spans="1:13" outlineLevel="6">
      <c r="A143" s="9"/>
      <c r="B143" s="9"/>
      <c r="C143" s="9"/>
      <c r="D143" s="1"/>
      <c r="E143" s="9"/>
      <c r="F143" s="1"/>
      <c r="G143" s="1"/>
      <c r="H143" s="1"/>
      <c r="I143" s="1"/>
      <c r="J143" s="1" t="s">
        <v>143</v>
      </c>
      <c r="K143" s="1"/>
      <c r="L143" s="9"/>
      <c r="M143" s="9"/>
    </row>
    <row r="144" spans="1:13" outlineLevel="6">
      <c r="A144" s="9">
        <v>103.63</v>
      </c>
      <c r="B144" s="9"/>
      <c r="C144" s="9">
        <v>112</v>
      </c>
      <c r="D144" s="1"/>
      <c r="E144" s="9">
        <f t="shared" si="10"/>
        <v>-8.3700000000000045</v>
      </c>
      <c r="F144" s="1"/>
      <c r="G144" s="1"/>
      <c r="H144" s="1"/>
      <c r="I144" s="1"/>
      <c r="J144" s="1"/>
      <c r="K144" s="1" t="s">
        <v>144</v>
      </c>
      <c r="L144" s="9"/>
      <c r="M144" s="9">
        <v>1350</v>
      </c>
    </row>
    <row r="145" spans="1:13" outlineLevel="6">
      <c r="A145" s="9">
        <v>528.70000000000005</v>
      </c>
      <c r="B145" s="9"/>
      <c r="C145" s="9"/>
      <c r="D145" s="1"/>
      <c r="E145" s="9">
        <f t="shared" si="10"/>
        <v>528.70000000000005</v>
      </c>
      <c r="F145" s="1"/>
      <c r="G145" s="1"/>
      <c r="H145" s="1"/>
      <c r="I145" s="1"/>
      <c r="J145" s="1"/>
      <c r="K145" s="1" t="s">
        <v>145</v>
      </c>
      <c r="L145" s="9"/>
      <c r="M145" s="9"/>
    </row>
    <row r="146" spans="1:13" outlineLevel="6">
      <c r="A146" s="9">
        <v>40.01</v>
      </c>
      <c r="B146" s="9"/>
      <c r="C146" s="9">
        <v>60</v>
      </c>
      <c r="D146" s="1"/>
      <c r="E146" s="9">
        <f t="shared" si="10"/>
        <v>-19.990000000000002</v>
      </c>
      <c r="F146" s="1"/>
      <c r="G146" s="1"/>
      <c r="H146" s="1"/>
      <c r="I146" s="1"/>
      <c r="J146" s="1"/>
      <c r="K146" s="1" t="s">
        <v>146</v>
      </c>
      <c r="L146" s="9"/>
      <c r="M146" s="9">
        <v>2300</v>
      </c>
    </row>
    <row r="147" spans="1:13" ht="18" outlineLevel="6" thickBot="1">
      <c r="A147" s="10">
        <v>668.72</v>
      </c>
      <c r="B147" s="9"/>
      <c r="C147" s="10">
        <v>0</v>
      </c>
      <c r="D147" s="1"/>
      <c r="E147" s="10">
        <f>A147-C147</f>
        <v>668.72</v>
      </c>
      <c r="F147" s="1"/>
      <c r="G147" s="1"/>
      <c r="H147" s="1"/>
      <c r="I147" s="1"/>
      <c r="J147" s="1"/>
      <c r="K147" s="1" t="s">
        <v>147</v>
      </c>
      <c r="L147" s="9"/>
      <c r="M147" s="10">
        <v>1000</v>
      </c>
    </row>
    <row r="148" spans="1:13" outlineLevel="5">
      <c r="A148" s="9">
        <f>ROUND(SUM(A143:A147),5)</f>
        <v>1341.06</v>
      </c>
      <c r="B148" s="9"/>
      <c r="C148" s="9">
        <f>ROUND(SUM(C143:C147),5)</f>
        <v>172</v>
      </c>
      <c r="D148" s="1"/>
      <c r="E148" s="9">
        <f>A148-C148</f>
        <v>1169.06</v>
      </c>
      <c r="F148" s="1"/>
      <c r="G148" s="1"/>
      <c r="H148" s="1"/>
      <c r="I148" s="1"/>
      <c r="J148" s="1" t="s">
        <v>148</v>
      </c>
      <c r="K148" s="1"/>
      <c r="L148" s="9"/>
      <c r="M148" s="9">
        <f>ROUND(SUM(M143:M147),5)</f>
        <v>4650</v>
      </c>
    </row>
    <row r="149" spans="1:13" ht="30" customHeight="1" outlineLevel="6">
      <c r="A149" s="9"/>
      <c r="B149" s="9"/>
      <c r="C149" s="9"/>
      <c r="D149" s="1"/>
      <c r="E149" s="9"/>
      <c r="F149" s="1"/>
      <c r="G149" s="1"/>
      <c r="H149" s="1"/>
      <c r="I149" s="1"/>
      <c r="J149" s="1" t="s">
        <v>149</v>
      </c>
      <c r="K149" s="1"/>
      <c r="L149" s="9"/>
      <c r="M149" s="9"/>
    </row>
    <row r="150" spans="1:13" outlineLevel="6">
      <c r="A150" s="9">
        <v>3271.31</v>
      </c>
      <c r="B150" s="9"/>
      <c r="C150" s="9">
        <v>3140</v>
      </c>
      <c r="D150" s="1"/>
      <c r="E150" s="9">
        <f t="shared" ref="E150" si="11">A150-C150</f>
        <v>131.30999999999995</v>
      </c>
      <c r="F150" s="1"/>
      <c r="G150" s="1"/>
      <c r="H150" s="1"/>
      <c r="I150" s="1"/>
      <c r="J150" s="1"/>
      <c r="K150" s="1" t="s">
        <v>150</v>
      </c>
      <c r="L150" s="9"/>
      <c r="M150" s="9">
        <v>48000</v>
      </c>
    </row>
    <row r="151" spans="1:13" ht="18" outlineLevel="6" thickBot="1">
      <c r="A151" s="11">
        <v>341.85</v>
      </c>
      <c r="B151" s="9"/>
      <c r="C151" s="11">
        <v>350</v>
      </c>
      <c r="D151" s="1"/>
      <c r="E151" s="10">
        <f>A151-C151</f>
        <v>-8.1499999999999773</v>
      </c>
      <c r="F151" s="1"/>
      <c r="G151" s="1"/>
      <c r="H151" s="1"/>
      <c r="I151" s="1"/>
      <c r="J151" s="1"/>
      <c r="K151" s="1" t="s">
        <v>151</v>
      </c>
      <c r="L151" s="9"/>
      <c r="M151" s="11">
        <v>4968</v>
      </c>
    </row>
    <row r="152" spans="1:13" ht="18" outlineLevel="5" thickBot="1">
      <c r="A152" s="12">
        <f>ROUND(SUM(A149:A151),5)</f>
        <v>3613.16</v>
      </c>
      <c r="B152" s="9"/>
      <c r="C152" s="12">
        <f>ROUND(SUM(C149:C151),5)</f>
        <v>3490</v>
      </c>
      <c r="D152" s="1"/>
      <c r="E152" s="12">
        <f>A152-C152</f>
        <v>123.15999999999985</v>
      </c>
      <c r="F152" s="1"/>
      <c r="G152" s="1"/>
      <c r="H152" s="1"/>
      <c r="I152" s="1"/>
      <c r="J152" s="1" t="s">
        <v>152</v>
      </c>
      <c r="K152" s="1"/>
      <c r="L152" s="9"/>
      <c r="M152" s="12">
        <f>ROUND(SUM(M149:M151),5)</f>
        <v>52968</v>
      </c>
    </row>
    <row r="153" spans="1:13" ht="30" customHeight="1" outlineLevel="4" thickBot="1">
      <c r="A153" s="16">
        <f>ROUND(SUM(A141:A142)+A148+A152,5)</f>
        <v>4954.22</v>
      </c>
      <c r="B153" s="9"/>
      <c r="C153" s="16">
        <f>ROUND(SUM(C141:C142)+C148+C152,5)</f>
        <v>3662</v>
      </c>
      <c r="D153" s="1"/>
      <c r="E153" s="16">
        <f>A153-C153</f>
        <v>1292.2200000000003</v>
      </c>
      <c r="F153" s="1"/>
      <c r="G153" s="1"/>
      <c r="H153" s="1"/>
      <c r="I153" s="1" t="s">
        <v>153</v>
      </c>
      <c r="J153" s="1"/>
      <c r="K153" s="1"/>
      <c r="L153" s="9"/>
      <c r="M153" s="16">
        <f>ROUND(SUM(M141:M142)+M148+M152,5)</f>
        <v>57868</v>
      </c>
    </row>
    <row r="154" spans="1:13" ht="30" customHeight="1" outlineLevel="3">
      <c r="A154" s="18">
        <f>ROUND(A140+A153,5)</f>
        <v>4954.22</v>
      </c>
      <c r="B154" s="18"/>
      <c r="C154" s="18">
        <f>ROUND(C140+C153,5)</f>
        <v>3662</v>
      </c>
      <c r="D154" s="17"/>
      <c r="E154" s="18">
        <f>A154-C154</f>
        <v>1292.2200000000003</v>
      </c>
      <c r="F154" s="17"/>
      <c r="G154" s="17"/>
      <c r="H154" s="17" t="s">
        <v>154</v>
      </c>
      <c r="I154" s="17"/>
      <c r="J154" s="17"/>
      <c r="K154" s="17"/>
      <c r="L154" s="18"/>
      <c r="M154" s="18">
        <f>ROUND(M140+M153,5)</f>
        <v>57868</v>
      </c>
    </row>
    <row r="155" spans="1:13" ht="30" customHeight="1" outlineLevel="4">
      <c r="A155" s="9"/>
      <c r="B155" s="9"/>
      <c r="C155" s="9"/>
      <c r="D155" s="1"/>
      <c r="E155" s="9"/>
      <c r="F155" s="1"/>
      <c r="G155" s="1"/>
      <c r="H155" s="1" t="s">
        <v>155</v>
      </c>
      <c r="I155" s="1"/>
      <c r="J155" s="1"/>
      <c r="K155" s="1"/>
      <c r="L155" s="9"/>
      <c r="M155" s="9"/>
    </row>
    <row r="156" spans="1:13" outlineLevel="5">
      <c r="A156" s="9"/>
      <c r="B156" s="9"/>
      <c r="C156" s="9"/>
      <c r="D156" s="1"/>
      <c r="E156" s="9"/>
      <c r="F156" s="1"/>
      <c r="G156" s="1"/>
      <c r="H156" s="1"/>
      <c r="I156" s="1" t="s">
        <v>156</v>
      </c>
      <c r="J156" s="1"/>
      <c r="K156" s="1"/>
      <c r="L156" s="9"/>
      <c r="M156" s="9"/>
    </row>
    <row r="157" spans="1:13" outlineLevel="5">
      <c r="A157" s="9">
        <v>2048.4</v>
      </c>
      <c r="B157" s="9"/>
      <c r="C157" s="9">
        <v>0</v>
      </c>
      <c r="D157" s="1"/>
      <c r="E157" s="9">
        <f t="shared" ref="E157:E162" si="12">A157-C157</f>
        <v>2048.4</v>
      </c>
      <c r="F157" s="1"/>
      <c r="G157" s="1"/>
      <c r="H157" s="1"/>
      <c r="I157" s="1"/>
      <c r="J157" s="1" t="s">
        <v>157</v>
      </c>
      <c r="K157" s="1"/>
      <c r="L157" s="9"/>
      <c r="M157" s="9">
        <v>500</v>
      </c>
    </row>
    <row r="158" spans="1:13" outlineLevel="5">
      <c r="A158" s="9">
        <v>2034.5</v>
      </c>
      <c r="B158" s="9"/>
      <c r="C158" s="9">
        <v>0</v>
      </c>
      <c r="D158" s="1"/>
      <c r="E158" s="9">
        <f t="shared" si="12"/>
        <v>2034.5</v>
      </c>
      <c r="F158" s="1"/>
      <c r="G158" s="1"/>
      <c r="H158" s="1"/>
      <c r="I158" s="1"/>
      <c r="J158" s="1" t="s">
        <v>158</v>
      </c>
      <c r="K158" s="1"/>
      <c r="L158" s="9"/>
      <c r="M158" s="9">
        <v>0</v>
      </c>
    </row>
    <row r="159" spans="1:13" outlineLevel="5">
      <c r="A159" s="9">
        <v>0</v>
      </c>
      <c r="B159" s="9"/>
      <c r="C159" s="9">
        <v>0</v>
      </c>
      <c r="D159" s="1"/>
      <c r="E159" s="9">
        <f t="shared" si="12"/>
        <v>0</v>
      </c>
      <c r="F159" s="1"/>
      <c r="G159" s="1"/>
      <c r="H159" s="1"/>
      <c r="I159" s="1"/>
      <c r="J159" s="1" t="s">
        <v>159</v>
      </c>
      <c r="K159" s="1"/>
      <c r="L159" s="9"/>
      <c r="M159" s="9">
        <v>0</v>
      </c>
    </row>
    <row r="160" spans="1:13" outlineLevel="5">
      <c r="A160" s="9">
        <v>0</v>
      </c>
      <c r="B160" s="9"/>
      <c r="C160" s="9">
        <v>0</v>
      </c>
      <c r="D160" s="1"/>
      <c r="E160" s="9">
        <f t="shared" si="12"/>
        <v>0</v>
      </c>
      <c r="F160" s="1"/>
      <c r="G160" s="1"/>
      <c r="H160" s="1"/>
      <c r="I160" s="1"/>
      <c r="J160" s="1" t="s">
        <v>160</v>
      </c>
      <c r="K160" s="1"/>
      <c r="L160" s="9"/>
      <c r="M160" s="9">
        <v>1250</v>
      </c>
    </row>
    <row r="161" spans="1:13" outlineLevel="6">
      <c r="A161" s="9"/>
      <c r="B161" s="9"/>
      <c r="C161" s="9"/>
      <c r="D161" s="1"/>
      <c r="E161" s="9"/>
      <c r="F161" s="1"/>
      <c r="G161" s="1"/>
      <c r="H161" s="1"/>
      <c r="I161" s="1"/>
      <c r="J161" s="1" t="s">
        <v>161</v>
      </c>
      <c r="K161" s="1"/>
      <c r="L161" s="9"/>
      <c r="M161" s="9"/>
    </row>
    <row r="162" spans="1:13" outlineLevel="6">
      <c r="A162" s="9">
        <v>932.64</v>
      </c>
      <c r="B162" s="9"/>
      <c r="C162" s="9">
        <v>1015</v>
      </c>
      <c r="D162" s="1"/>
      <c r="E162" s="9">
        <f t="shared" si="12"/>
        <v>-82.360000000000014</v>
      </c>
      <c r="F162" s="1"/>
      <c r="G162" s="1"/>
      <c r="H162" s="1"/>
      <c r="I162" s="1"/>
      <c r="J162" s="1"/>
      <c r="K162" s="1" t="s">
        <v>162</v>
      </c>
      <c r="L162" s="9"/>
      <c r="M162" s="9">
        <v>12200</v>
      </c>
    </row>
    <row r="163" spans="1:13" ht="18" outlineLevel="6" thickBot="1">
      <c r="A163" s="10">
        <v>916.07</v>
      </c>
      <c r="B163" s="9"/>
      <c r="C163" s="10">
        <v>125</v>
      </c>
      <c r="D163" s="1"/>
      <c r="E163" s="10">
        <f>A163-C163</f>
        <v>791.07</v>
      </c>
      <c r="F163" s="1"/>
      <c r="G163" s="1"/>
      <c r="H163" s="1"/>
      <c r="I163" s="1"/>
      <c r="J163" s="1"/>
      <c r="K163" s="1" t="s">
        <v>163</v>
      </c>
      <c r="L163" s="9"/>
      <c r="M163" s="10">
        <v>500</v>
      </c>
    </row>
    <row r="164" spans="1:13" outlineLevel="5">
      <c r="A164" s="9">
        <f>ROUND(SUM(A161:A163),5)</f>
        <v>1848.71</v>
      </c>
      <c r="B164" s="9"/>
      <c r="C164" s="9">
        <f>ROUND(SUM(C161:C163),5)</f>
        <v>1140</v>
      </c>
      <c r="D164" s="1"/>
      <c r="E164" s="9">
        <f>A164-C164</f>
        <v>708.71</v>
      </c>
      <c r="F164" s="1"/>
      <c r="G164" s="1"/>
      <c r="H164" s="1"/>
      <c r="I164" s="1"/>
      <c r="J164" s="1" t="s">
        <v>164</v>
      </c>
      <c r="K164" s="1"/>
      <c r="L164" s="9"/>
      <c r="M164" s="9">
        <f>ROUND(SUM(M161:M163),5)</f>
        <v>12700</v>
      </c>
    </row>
    <row r="165" spans="1:13" ht="30" customHeight="1" outlineLevel="6">
      <c r="A165" s="9"/>
      <c r="B165" s="9"/>
      <c r="C165" s="9"/>
      <c r="D165" s="1"/>
      <c r="E165" s="9"/>
      <c r="F165" s="1"/>
      <c r="G165" s="1"/>
      <c r="H165" s="1"/>
      <c r="I165" s="1"/>
      <c r="J165" s="1" t="s">
        <v>165</v>
      </c>
      <c r="K165" s="1"/>
      <c r="L165" s="9"/>
      <c r="M165" s="9"/>
    </row>
    <row r="166" spans="1:13" outlineLevel="6">
      <c r="A166" s="9">
        <v>764.4</v>
      </c>
      <c r="B166" s="9"/>
      <c r="C166" s="9">
        <v>905</v>
      </c>
      <c r="D166" s="1"/>
      <c r="E166" s="9">
        <f t="shared" ref="E166:E167" si="13">A166-C166</f>
        <v>-140.60000000000002</v>
      </c>
      <c r="F166" s="1"/>
      <c r="G166" s="1"/>
      <c r="H166" s="1"/>
      <c r="I166" s="1"/>
      <c r="J166" s="1"/>
      <c r="K166" s="1" t="s">
        <v>166</v>
      </c>
      <c r="L166" s="9"/>
      <c r="M166" s="9">
        <v>245000</v>
      </c>
    </row>
    <row r="167" spans="1:13" outlineLevel="6">
      <c r="A167" s="9">
        <v>44.12</v>
      </c>
      <c r="B167" s="9"/>
      <c r="C167" s="9">
        <v>40</v>
      </c>
      <c r="D167" s="1"/>
      <c r="E167" s="9">
        <f t="shared" si="13"/>
        <v>4.1199999999999974</v>
      </c>
      <c r="F167" s="1"/>
      <c r="G167" s="1"/>
      <c r="H167" s="1"/>
      <c r="I167" s="1"/>
      <c r="J167" s="1"/>
      <c r="K167" s="1" t="s">
        <v>167</v>
      </c>
      <c r="L167" s="9"/>
      <c r="M167" s="9">
        <v>300</v>
      </c>
    </row>
    <row r="168" spans="1:13" ht="18" outlineLevel="6" thickBot="1">
      <c r="A168" s="10">
        <v>79.87</v>
      </c>
      <c r="B168" s="9"/>
      <c r="C168" s="10">
        <v>95</v>
      </c>
      <c r="D168" s="1"/>
      <c r="E168" s="10">
        <f>A168-C168</f>
        <v>-15.129999999999995</v>
      </c>
      <c r="F168" s="1"/>
      <c r="G168" s="1"/>
      <c r="H168" s="1"/>
      <c r="I168" s="1"/>
      <c r="J168" s="1"/>
      <c r="K168" s="1" t="s">
        <v>168</v>
      </c>
      <c r="L168" s="9"/>
      <c r="M168" s="10">
        <v>25358</v>
      </c>
    </row>
    <row r="169" spans="1:13" outlineLevel="5">
      <c r="A169" s="9">
        <f>ROUND(SUM(A165:A168),5)</f>
        <v>888.39</v>
      </c>
      <c r="B169" s="9"/>
      <c r="C169" s="9">
        <f>ROUND(SUM(C165:C168),5)</f>
        <v>1040</v>
      </c>
      <c r="D169" s="1"/>
      <c r="E169" s="9">
        <f>A169-C169</f>
        <v>-151.61000000000001</v>
      </c>
      <c r="F169" s="1"/>
      <c r="G169" s="1"/>
      <c r="H169" s="1"/>
      <c r="I169" s="1"/>
      <c r="J169" s="1" t="s">
        <v>169</v>
      </c>
      <c r="K169" s="1"/>
      <c r="L169" s="9"/>
      <c r="M169" s="9">
        <f>ROUND(SUM(M165:M168),5)</f>
        <v>270658</v>
      </c>
    </row>
    <row r="170" spans="1:13" ht="30" customHeight="1" outlineLevel="6">
      <c r="A170" s="9"/>
      <c r="B170" s="9"/>
      <c r="C170" s="9"/>
      <c r="D170" s="1"/>
      <c r="E170" s="9"/>
      <c r="F170" s="1"/>
      <c r="G170" s="1"/>
      <c r="H170" s="1"/>
      <c r="I170" s="1"/>
      <c r="J170" s="1" t="s">
        <v>170</v>
      </c>
      <c r="K170" s="1"/>
      <c r="L170" s="9"/>
      <c r="M170" s="9"/>
    </row>
    <row r="171" spans="1:13" ht="18" outlineLevel="6" thickBot="1">
      <c r="A171" s="11">
        <v>0</v>
      </c>
      <c r="B171" s="9"/>
      <c r="C171" s="11">
        <v>0</v>
      </c>
      <c r="D171" s="1"/>
      <c r="E171" s="10">
        <f>A171-C171</f>
        <v>0</v>
      </c>
      <c r="F171" s="1"/>
      <c r="G171" s="1"/>
      <c r="H171" s="1"/>
      <c r="I171" s="1"/>
      <c r="J171" s="1"/>
      <c r="K171" s="1" t="s">
        <v>171</v>
      </c>
      <c r="L171" s="9"/>
      <c r="M171" s="11">
        <v>500</v>
      </c>
    </row>
    <row r="172" spans="1:13" ht="18" outlineLevel="5" thickBot="1">
      <c r="A172" s="12">
        <f>ROUND(SUM(A170:A171),5)</f>
        <v>0</v>
      </c>
      <c r="B172" s="9"/>
      <c r="C172" s="12">
        <f>ROUND(SUM(C170:C171),5)</f>
        <v>0</v>
      </c>
      <c r="D172" s="1"/>
      <c r="E172" s="12">
        <v>0</v>
      </c>
      <c r="F172" s="1"/>
      <c r="G172" s="1"/>
      <c r="H172" s="1"/>
      <c r="I172" s="1"/>
      <c r="J172" s="1" t="s">
        <v>172</v>
      </c>
      <c r="K172" s="1"/>
      <c r="L172" s="9"/>
      <c r="M172" s="12">
        <f>ROUND(SUM(M170:M171),5)</f>
        <v>500</v>
      </c>
    </row>
    <row r="173" spans="1:13" ht="30" customHeight="1" outlineLevel="4" thickBot="1">
      <c r="A173" s="16">
        <f>ROUND(SUM(A156:A160)+A164+A169+A172,5)</f>
        <v>6820</v>
      </c>
      <c r="B173" s="9"/>
      <c r="C173" s="16">
        <f>ROUND(SUM(C156:C160)+C164+C169+C172,5)</f>
        <v>2180</v>
      </c>
      <c r="D173" s="1"/>
      <c r="E173" s="16">
        <f>A173-C173</f>
        <v>4640</v>
      </c>
      <c r="F173" s="1"/>
      <c r="G173" s="1"/>
      <c r="H173" s="1"/>
      <c r="I173" s="1" t="s">
        <v>173</v>
      </c>
      <c r="J173" s="1"/>
      <c r="K173" s="1"/>
      <c r="L173" s="9"/>
      <c r="M173" s="16">
        <f>ROUND(SUM(M156:M160)+M164+M169+M172,5)</f>
        <v>285608</v>
      </c>
    </row>
    <row r="174" spans="1:13" ht="30" customHeight="1" outlineLevel="3">
      <c r="A174" s="18">
        <f>ROUND(A155+A173,5)</f>
        <v>6820</v>
      </c>
      <c r="B174" s="18"/>
      <c r="C174" s="18">
        <f>ROUND(C155+C173,5)</f>
        <v>2180</v>
      </c>
      <c r="D174" s="17"/>
      <c r="E174" s="18">
        <f>A174-C174</f>
        <v>4640</v>
      </c>
      <c r="F174" s="17"/>
      <c r="G174" s="17"/>
      <c r="H174" s="17" t="s">
        <v>174</v>
      </c>
      <c r="I174" s="17"/>
      <c r="J174" s="17"/>
      <c r="K174" s="17"/>
      <c r="L174" s="18"/>
      <c r="M174" s="18">
        <f>ROUND(M155+M173,5)</f>
        <v>285608</v>
      </c>
    </row>
    <row r="175" spans="1:13" ht="30" customHeight="1" outlineLevel="4">
      <c r="A175" s="9"/>
      <c r="B175" s="9"/>
      <c r="C175" s="9"/>
      <c r="D175" s="1"/>
      <c r="E175" s="9"/>
      <c r="F175" s="1"/>
      <c r="G175" s="1"/>
      <c r="H175" s="1" t="s">
        <v>175</v>
      </c>
      <c r="I175" s="1"/>
      <c r="J175" s="1"/>
      <c r="K175" s="1"/>
      <c r="L175" s="9"/>
      <c r="M175" s="9"/>
    </row>
    <row r="176" spans="1:13" outlineLevel="4">
      <c r="A176" s="9">
        <v>45</v>
      </c>
      <c r="B176" s="9"/>
      <c r="C176" s="9">
        <v>50</v>
      </c>
      <c r="D176" s="1"/>
      <c r="E176" s="9">
        <f>A176-C176</f>
        <v>-5</v>
      </c>
      <c r="F176" s="1"/>
      <c r="G176" s="1"/>
      <c r="H176" s="1"/>
      <c r="I176" s="1" t="s">
        <v>176</v>
      </c>
      <c r="J176" s="1"/>
      <c r="K176" s="1"/>
      <c r="L176" s="9"/>
      <c r="M176" s="9">
        <v>600</v>
      </c>
    </row>
    <row r="177" spans="1:13" outlineLevel="5">
      <c r="A177" s="9"/>
      <c r="B177" s="9"/>
      <c r="C177" s="9"/>
      <c r="D177" s="1"/>
      <c r="E177" s="9"/>
      <c r="F177" s="1"/>
      <c r="G177" s="1"/>
      <c r="H177" s="1"/>
      <c r="I177" s="1" t="s">
        <v>177</v>
      </c>
      <c r="J177" s="1"/>
      <c r="K177" s="1"/>
      <c r="L177" s="9"/>
      <c r="M177" s="9"/>
    </row>
    <row r="178" spans="1:13" outlineLevel="5">
      <c r="A178" s="9">
        <v>207.25</v>
      </c>
      <c r="B178" s="9"/>
      <c r="C178" s="9">
        <v>225</v>
      </c>
      <c r="D178" s="1"/>
      <c r="E178" s="9">
        <f t="shared" ref="E178:E179" si="14">A178-C178</f>
        <v>-17.75</v>
      </c>
      <c r="F178" s="1"/>
      <c r="G178" s="1"/>
      <c r="H178" s="1"/>
      <c r="I178" s="1"/>
      <c r="J178" s="1" t="s">
        <v>178</v>
      </c>
      <c r="K178" s="1"/>
      <c r="L178" s="9"/>
      <c r="M178" s="9">
        <v>2700</v>
      </c>
    </row>
    <row r="179" spans="1:13" outlineLevel="5">
      <c r="A179" s="9">
        <v>54.38</v>
      </c>
      <c r="B179" s="9"/>
      <c r="C179" s="9"/>
      <c r="D179" s="1"/>
      <c r="E179" s="9">
        <f t="shared" si="14"/>
        <v>54.38</v>
      </c>
      <c r="F179" s="1"/>
      <c r="G179" s="1"/>
      <c r="H179" s="1"/>
      <c r="I179" s="1"/>
      <c r="J179" s="1" t="s">
        <v>179</v>
      </c>
      <c r="K179" s="1"/>
      <c r="L179" s="9"/>
      <c r="M179" s="9">
        <v>750</v>
      </c>
    </row>
    <row r="180" spans="1:13" ht="18" outlineLevel="5" thickBot="1">
      <c r="A180" s="10">
        <v>0</v>
      </c>
      <c r="B180" s="9"/>
      <c r="C180" s="10">
        <v>0</v>
      </c>
      <c r="D180" s="1"/>
      <c r="E180" s="10">
        <v>0</v>
      </c>
      <c r="F180" s="1"/>
      <c r="G180" s="1"/>
      <c r="H180" s="1"/>
      <c r="I180" s="1"/>
      <c r="J180" s="1" t="s">
        <v>180</v>
      </c>
      <c r="K180" s="1"/>
      <c r="L180" s="9"/>
      <c r="M180" s="10">
        <v>750</v>
      </c>
    </row>
    <row r="181" spans="1:13" outlineLevel="4">
      <c r="A181" s="9">
        <f>ROUND(SUM(A177:A180),5)</f>
        <v>261.63</v>
      </c>
      <c r="B181" s="9"/>
      <c r="C181" s="9">
        <f>ROUND(SUM(C177:C180),5)</f>
        <v>225</v>
      </c>
      <c r="D181" s="1"/>
      <c r="E181" s="9">
        <f>A181-C181</f>
        <v>36.629999999999995</v>
      </c>
      <c r="F181" s="1"/>
      <c r="G181" s="1"/>
      <c r="H181" s="1"/>
      <c r="I181" s="1" t="s">
        <v>181</v>
      </c>
      <c r="J181" s="1"/>
      <c r="K181" s="1"/>
      <c r="L181" s="9"/>
      <c r="M181" s="9">
        <f>ROUND(SUM(M177:M180),5)</f>
        <v>4200</v>
      </c>
    </row>
    <row r="182" spans="1:13" ht="30" customHeight="1" outlineLevel="5">
      <c r="A182" s="9"/>
      <c r="B182" s="9"/>
      <c r="C182" s="9"/>
      <c r="D182" s="1"/>
      <c r="E182" s="9"/>
      <c r="F182" s="1"/>
      <c r="G182" s="1"/>
      <c r="H182" s="1"/>
      <c r="I182" s="1" t="s">
        <v>182</v>
      </c>
      <c r="J182" s="1"/>
      <c r="K182" s="1"/>
      <c r="L182" s="9"/>
      <c r="M182" s="9"/>
    </row>
    <row r="183" spans="1:13" outlineLevel="5">
      <c r="A183" s="9">
        <v>4518.53</v>
      </c>
      <c r="B183" s="9"/>
      <c r="C183" s="9">
        <v>4245</v>
      </c>
      <c r="D183" s="1"/>
      <c r="E183" s="9">
        <f t="shared" ref="E183:E184" si="15">A183-C183</f>
        <v>273.52999999999975</v>
      </c>
      <c r="F183" s="1"/>
      <c r="G183" s="1"/>
      <c r="H183" s="1"/>
      <c r="I183" s="1"/>
      <c r="J183" s="1" t="s">
        <v>183</v>
      </c>
      <c r="K183" s="1"/>
      <c r="L183" s="9"/>
      <c r="M183" s="9">
        <v>56000</v>
      </c>
    </row>
    <row r="184" spans="1:13" outlineLevel="5">
      <c r="A184" s="9">
        <v>0</v>
      </c>
      <c r="B184" s="9"/>
      <c r="C184" s="9">
        <v>480</v>
      </c>
      <c r="D184" s="1"/>
      <c r="E184" s="9">
        <f t="shared" si="15"/>
        <v>-480</v>
      </c>
      <c r="F184" s="1"/>
      <c r="G184" s="1"/>
      <c r="H184" s="1"/>
      <c r="I184" s="1"/>
      <c r="J184" s="1" t="s">
        <v>184</v>
      </c>
      <c r="K184" s="1"/>
      <c r="L184" s="9"/>
      <c r="M184" s="9">
        <v>8400</v>
      </c>
    </row>
    <row r="185" spans="1:13" ht="18" outlineLevel="5" thickBot="1">
      <c r="A185" s="10">
        <v>304.02</v>
      </c>
      <c r="B185" s="9"/>
      <c r="C185" s="10">
        <v>410</v>
      </c>
      <c r="D185" s="1"/>
      <c r="E185" s="10">
        <v>0</v>
      </c>
      <c r="F185" s="1"/>
      <c r="G185" s="1"/>
      <c r="H185" s="1"/>
      <c r="I185" s="1"/>
      <c r="J185" s="1" t="s">
        <v>185</v>
      </c>
      <c r="K185" s="1"/>
      <c r="L185" s="9"/>
      <c r="M185" s="10">
        <v>5796</v>
      </c>
    </row>
    <row r="186" spans="1:13" outlineLevel="4">
      <c r="A186" s="9">
        <f>ROUND(SUM(A182:A185),5)</f>
        <v>4822.55</v>
      </c>
      <c r="B186" s="9"/>
      <c r="C186" s="9">
        <f>ROUND(SUM(C182:C185),5)</f>
        <v>5135</v>
      </c>
      <c r="D186" s="1"/>
      <c r="E186" s="9">
        <f>A186-C186</f>
        <v>-312.44999999999982</v>
      </c>
      <c r="F186" s="1"/>
      <c r="G186" s="1"/>
      <c r="H186" s="1"/>
      <c r="I186" s="1" t="s">
        <v>186</v>
      </c>
      <c r="J186" s="1"/>
      <c r="K186" s="1"/>
      <c r="L186" s="9"/>
      <c r="M186" s="9">
        <f>ROUND(SUM(M182:M185),5)</f>
        <v>70196</v>
      </c>
    </row>
    <row r="187" spans="1:13" ht="30" customHeight="1" outlineLevel="5">
      <c r="A187" s="9"/>
      <c r="B187" s="9"/>
      <c r="C187" s="9"/>
      <c r="D187" s="1"/>
      <c r="E187" s="9"/>
      <c r="F187" s="1"/>
      <c r="G187" s="1"/>
      <c r="H187" s="1"/>
      <c r="I187" s="1" t="s">
        <v>187</v>
      </c>
      <c r="J187" s="1"/>
      <c r="K187" s="1"/>
      <c r="L187" s="9"/>
      <c r="M187" s="9"/>
    </row>
    <row r="188" spans="1:13" ht="18" outlineLevel="5" thickBot="1">
      <c r="A188" s="11">
        <v>164.25</v>
      </c>
      <c r="B188" s="9"/>
      <c r="C188" s="11">
        <v>0</v>
      </c>
      <c r="D188" s="1"/>
      <c r="E188" s="11">
        <f>A188-C188</f>
        <v>164.25</v>
      </c>
      <c r="F188" s="1"/>
      <c r="G188" s="1"/>
      <c r="H188" s="1"/>
      <c r="I188" s="1"/>
      <c r="J188" s="1" t="s">
        <v>188</v>
      </c>
      <c r="K188" s="1"/>
      <c r="L188" s="9"/>
      <c r="M188" s="11">
        <v>2200</v>
      </c>
    </row>
    <row r="189" spans="1:13" ht="18" outlineLevel="4" thickBot="1">
      <c r="A189" s="16">
        <f>ROUND(SUM(A187:A188),5)</f>
        <v>164.25</v>
      </c>
      <c r="B189" s="9"/>
      <c r="C189" s="16">
        <f>ROUND(SUM(C187:C188),5)</f>
        <v>0</v>
      </c>
      <c r="D189" s="1"/>
      <c r="E189" s="16">
        <f>A189-C189</f>
        <v>164.25</v>
      </c>
      <c r="F189" s="1"/>
      <c r="G189" s="1"/>
      <c r="H189" s="1"/>
      <c r="I189" s="1" t="s">
        <v>189</v>
      </c>
      <c r="J189" s="1"/>
      <c r="K189" s="1"/>
      <c r="L189" s="9"/>
      <c r="M189" s="16">
        <f>ROUND(SUM(M187:M188),5)</f>
        <v>2200</v>
      </c>
    </row>
    <row r="190" spans="1:13" ht="30" customHeight="1" outlineLevel="3">
      <c r="A190" s="18">
        <f>ROUND(SUM(A175:A176)+A181+A186+A189,5)</f>
        <v>5293.43</v>
      </c>
      <c r="B190" s="18"/>
      <c r="C190" s="18">
        <f>ROUND(SUM(C175:C176)+C181+C186+C189,5)</f>
        <v>5410</v>
      </c>
      <c r="D190" s="17"/>
      <c r="E190" s="18">
        <f>A190-C190</f>
        <v>-116.56999999999971</v>
      </c>
      <c r="F190" s="17"/>
      <c r="G190" s="17"/>
      <c r="H190" s="17" t="s">
        <v>190</v>
      </c>
      <c r="I190" s="17"/>
      <c r="J190" s="17"/>
      <c r="K190" s="17"/>
      <c r="L190" s="18"/>
      <c r="M190" s="18">
        <f>ROUND(SUM(M175:M176)+M181+M186+M189,5)</f>
        <v>77196</v>
      </c>
    </row>
    <row r="191" spans="1:13" ht="30" customHeight="1" outlineLevel="4">
      <c r="A191" s="9"/>
      <c r="B191" s="9"/>
      <c r="C191" s="9"/>
      <c r="D191" s="1"/>
      <c r="E191" s="9"/>
      <c r="F191" s="1"/>
      <c r="G191" s="1"/>
      <c r="H191" s="1" t="s">
        <v>191</v>
      </c>
      <c r="I191" s="1"/>
      <c r="J191" s="1"/>
      <c r="K191" s="1"/>
      <c r="L191" s="9"/>
      <c r="M191" s="9"/>
    </row>
    <row r="192" spans="1:13" outlineLevel="5">
      <c r="A192" s="9"/>
      <c r="B192" s="9"/>
      <c r="C192" s="9"/>
      <c r="D192" s="1"/>
      <c r="E192" s="9"/>
      <c r="F192" s="1"/>
      <c r="G192" s="1"/>
      <c r="H192" s="1"/>
      <c r="I192" s="1" t="s">
        <v>192</v>
      </c>
      <c r="J192" s="1"/>
      <c r="K192" s="1"/>
      <c r="L192" s="9"/>
      <c r="M192" s="9"/>
    </row>
    <row r="193" spans="1:13" outlineLevel="5">
      <c r="A193" s="9">
        <v>3643.55</v>
      </c>
      <c r="B193" s="9"/>
      <c r="C193" s="9">
        <v>345</v>
      </c>
      <c r="D193" s="1"/>
      <c r="E193" s="9">
        <f>A193-C193</f>
        <v>3298.55</v>
      </c>
      <c r="F193" s="1"/>
      <c r="G193" s="1"/>
      <c r="H193" s="1"/>
      <c r="I193" s="1"/>
      <c r="J193" s="1" t="s">
        <v>193</v>
      </c>
      <c r="K193" s="1"/>
      <c r="L193" s="9"/>
      <c r="M193" s="9">
        <v>2500</v>
      </c>
    </row>
    <row r="194" spans="1:13" ht="18" outlineLevel="5" thickBot="1">
      <c r="A194" s="11">
        <v>227.94</v>
      </c>
      <c r="B194" s="9"/>
      <c r="C194" s="11">
        <v>275</v>
      </c>
      <c r="D194" s="1"/>
      <c r="E194" s="11">
        <f>A194-C194</f>
        <v>-47.06</v>
      </c>
      <c r="F194" s="1"/>
      <c r="G194" s="1"/>
      <c r="H194" s="1"/>
      <c r="I194" s="1"/>
      <c r="J194" s="1" t="s">
        <v>194</v>
      </c>
      <c r="K194" s="1"/>
      <c r="L194" s="9"/>
      <c r="M194" s="11">
        <v>4500</v>
      </c>
    </row>
    <row r="195" spans="1:13" ht="18" outlineLevel="4" thickBot="1">
      <c r="A195" s="16">
        <f>ROUND(SUM(A192:A194),5)</f>
        <v>3871.49</v>
      </c>
      <c r="B195" s="9"/>
      <c r="C195" s="16">
        <f>ROUND(SUM(C192:C194),5)</f>
        <v>620</v>
      </c>
      <c r="D195" s="1"/>
      <c r="E195" s="16">
        <f>A195-C195</f>
        <v>3251.49</v>
      </c>
      <c r="F195" s="1"/>
      <c r="G195" s="1"/>
      <c r="H195" s="1"/>
      <c r="I195" s="1" t="s">
        <v>195</v>
      </c>
      <c r="J195" s="1"/>
      <c r="K195" s="1"/>
      <c r="L195" s="9"/>
      <c r="M195" s="16">
        <f>ROUND(SUM(M192:M194),5)</f>
        <v>7000</v>
      </c>
    </row>
    <row r="196" spans="1:13" ht="30" customHeight="1" outlineLevel="3">
      <c r="A196" s="18">
        <f>ROUND(A191+A195,5)</f>
        <v>3871.49</v>
      </c>
      <c r="B196" s="18"/>
      <c r="C196" s="18">
        <f>ROUND(C191+C195,5)</f>
        <v>620</v>
      </c>
      <c r="D196" s="17"/>
      <c r="E196" s="18">
        <f>A196-C196</f>
        <v>3251.49</v>
      </c>
      <c r="F196" s="17"/>
      <c r="G196" s="17"/>
      <c r="H196" s="17" t="s">
        <v>196</v>
      </c>
      <c r="I196" s="17"/>
      <c r="J196" s="17"/>
      <c r="K196" s="17"/>
      <c r="L196" s="18"/>
      <c r="M196" s="18">
        <f>ROUND(M191+M195,5)</f>
        <v>7000</v>
      </c>
    </row>
    <row r="197" spans="1:13" ht="30" customHeight="1" outlineLevel="4">
      <c r="A197" s="9"/>
      <c r="B197" s="9"/>
      <c r="C197" s="9"/>
      <c r="D197" s="1"/>
      <c r="E197" s="9"/>
      <c r="F197" s="1"/>
      <c r="G197" s="1"/>
      <c r="H197" s="1" t="s">
        <v>197</v>
      </c>
      <c r="I197" s="1"/>
      <c r="J197" s="1"/>
      <c r="K197" s="1"/>
      <c r="L197" s="9"/>
      <c r="M197" s="9"/>
    </row>
    <row r="198" spans="1:13" outlineLevel="5">
      <c r="A198" s="9"/>
      <c r="B198" s="9"/>
      <c r="C198" s="9"/>
      <c r="D198" s="1"/>
      <c r="E198" s="9"/>
      <c r="F198" s="1"/>
      <c r="G198" s="1"/>
      <c r="H198" s="1"/>
      <c r="I198" s="1" t="s">
        <v>198</v>
      </c>
      <c r="J198" s="1"/>
      <c r="K198" s="1"/>
      <c r="L198" s="9"/>
      <c r="M198" s="9"/>
    </row>
    <row r="199" spans="1:13" outlineLevel="5">
      <c r="A199" s="9">
        <v>193</v>
      </c>
      <c r="B199" s="9"/>
      <c r="C199" s="9">
        <v>0</v>
      </c>
      <c r="D199" s="1"/>
      <c r="E199" s="9">
        <f t="shared" ref="E199:E201" si="16">A199-C199</f>
        <v>193</v>
      </c>
      <c r="F199" s="1"/>
      <c r="G199" s="1"/>
      <c r="H199" s="1"/>
      <c r="I199" s="1"/>
      <c r="J199" s="1" t="s">
        <v>199</v>
      </c>
      <c r="K199" s="1"/>
      <c r="L199" s="9"/>
      <c r="M199" s="9">
        <v>4000</v>
      </c>
    </row>
    <row r="200" spans="1:13" outlineLevel="5">
      <c r="A200" s="9">
        <v>0</v>
      </c>
      <c r="B200" s="9"/>
      <c r="C200" s="9">
        <v>0</v>
      </c>
      <c r="D200" s="1"/>
      <c r="E200" s="9">
        <f t="shared" si="16"/>
        <v>0</v>
      </c>
      <c r="F200" s="1"/>
      <c r="G200" s="1"/>
      <c r="H200" s="1"/>
      <c r="I200" s="1"/>
      <c r="J200" s="1" t="s">
        <v>200</v>
      </c>
      <c r="K200" s="1"/>
      <c r="L200" s="9"/>
      <c r="M200" s="9">
        <v>1200</v>
      </c>
    </row>
    <row r="201" spans="1:13" outlineLevel="5">
      <c r="A201" s="9">
        <v>0</v>
      </c>
      <c r="B201" s="9"/>
      <c r="C201" s="9">
        <v>0</v>
      </c>
      <c r="D201" s="1"/>
      <c r="E201" s="9">
        <f t="shared" si="16"/>
        <v>0</v>
      </c>
      <c r="F201" s="1"/>
      <c r="G201" s="1"/>
      <c r="H201" s="1"/>
      <c r="I201" s="1"/>
      <c r="J201" s="1" t="s">
        <v>201</v>
      </c>
      <c r="K201" s="1"/>
      <c r="L201" s="9"/>
      <c r="M201" s="9">
        <v>1300</v>
      </c>
    </row>
    <row r="202" spans="1:13" outlineLevel="6">
      <c r="A202" s="9"/>
      <c r="B202" s="9"/>
      <c r="C202" s="9"/>
      <c r="D202" s="1"/>
      <c r="E202" s="9"/>
      <c r="F202" s="1"/>
      <c r="G202" s="1"/>
      <c r="H202" s="1"/>
      <c r="I202" s="1"/>
      <c r="J202" s="1" t="s">
        <v>202</v>
      </c>
      <c r="K202" s="1"/>
      <c r="L202" s="9"/>
      <c r="M202" s="9"/>
    </row>
    <row r="203" spans="1:13" ht="18" outlineLevel="6" thickBot="1">
      <c r="A203" s="10">
        <v>984.45</v>
      </c>
      <c r="B203" s="9"/>
      <c r="C203" s="10">
        <v>1075</v>
      </c>
      <c r="D203" s="1"/>
      <c r="E203" s="10">
        <f>A203-C203</f>
        <v>-90.549999999999955</v>
      </c>
      <c r="F203" s="1"/>
      <c r="G203" s="1"/>
      <c r="H203" s="1"/>
      <c r="I203" s="1"/>
      <c r="J203" s="1"/>
      <c r="K203" s="1" t="s">
        <v>203</v>
      </c>
      <c r="L203" s="9"/>
      <c r="M203" s="10">
        <v>12900</v>
      </c>
    </row>
    <row r="204" spans="1:13" outlineLevel="5">
      <c r="A204" s="9">
        <f>ROUND(SUM(A202:A203),5)</f>
        <v>984.45</v>
      </c>
      <c r="B204" s="9"/>
      <c r="C204" s="9">
        <f>ROUND(SUM(C202:C203),5)</f>
        <v>1075</v>
      </c>
      <c r="D204" s="1"/>
      <c r="E204" s="9">
        <f>A204-C204</f>
        <v>-90.549999999999955</v>
      </c>
      <c r="F204" s="1"/>
      <c r="G204" s="1"/>
      <c r="H204" s="1"/>
      <c r="I204" s="1"/>
      <c r="J204" s="1" t="s">
        <v>204</v>
      </c>
      <c r="K204" s="1"/>
      <c r="L204" s="9"/>
      <c r="M204" s="9">
        <f>ROUND(SUM(M202:M203),5)</f>
        <v>12900</v>
      </c>
    </row>
    <row r="205" spans="1:13" ht="30" customHeight="1" outlineLevel="6">
      <c r="A205" s="9"/>
      <c r="B205" s="9"/>
      <c r="C205" s="9"/>
      <c r="D205" s="1"/>
      <c r="E205" s="9"/>
      <c r="F205" s="1"/>
      <c r="G205" s="1"/>
      <c r="H205" s="1"/>
      <c r="I205" s="1"/>
      <c r="J205" s="1" t="s">
        <v>205</v>
      </c>
      <c r="K205" s="1"/>
      <c r="L205" s="9"/>
      <c r="M205" s="9"/>
    </row>
    <row r="206" spans="1:13" outlineLevel="6">
      <c r="A206" s="9">
        <v>2485.6799999999998</v>
      </c>
      <c r="B206" s="9"/>
      <c r="C206" s="9">
        <v>2420</v>
      </c>
      <c r="D206" s="1"/>
      <c r="E206" s="9">
        <f>A206-C206</f>
        <v>65.679999999999836</v>
      </c>
      <c r="F206" s="1"/>
      <c r="G206" s="1"/>
      <c r="H206" s="1"/>
      <c r="I206" s="1"/>
      <c r="J206" s="1"/>
      <c r="K206" s="1" t="s">
        <v>206</v>
      </c>
      <c r="L206" s="9"/>
      <c r="M206" s="9">
        <v>265000</v>
      </c>
    </row>
    <row r="207" spans="1:13" ht="18" outlineLevel="6" thickBot="1">
      <c r="A207" s="11">
        <v>259.74</v>
      </c>
      <c r="B207" s="9"/>
      <c r="C207" s="11">
        <v>435</v>
      </c>
      <c r="D207" s="1"/>
      <c r="E207" s="11">
        <f>A207-C207</f>
        <v>-175.26</v>
      </c>
      <c r="F207" s="1"/>
      <c r="G207" s="1"/>
      <c r="H207" s="1"/>
      <c r="I207" s="1"/>
      <c r="J207" s="1"/>
      <c r="K207" s="1" t="s">
        <v>207</v>
      </c>
      <c r="L207" s="9"/>
      <c r="M207" s="11">
        <v>27428</v>
      </c>
    </row>
    <row r="208" spans="1:13" ht="18" outlineLevel="5" thickBot="1">
      <c r="A208" s="12">
        <f>ROUND(SUM(A205:A207),5)</f>
        <v>2745.42</v>
      </c>
      <c r="B208" s="9"/>
      <c r="C208" s="12">
        <f>ROUND(SUM(C205:C207),5)</f>
        <v>2855</v>
      </c>
      <c r="D208" s="1"/>
      <c r="E208" s="12">
        <f>A208-C208</f>
        <v>-109.57999999999993</v>
      </c>
      <c r="F208" s="1"/>
      <c r="G208" s="1"/>
      <c r="H208" s="1"/>
      <c r="I208" s="1"/>
      <c r="J208" s="1" t="s">
        <v>208</v>
      </c>
      <c r="K208" s="1"/>
      <c r="L208" s="9"/>
      <c r="M208" s="12">
        <f>ROUND(SUM(M205:M207),5)</f>
        <v>292428</v>
      </c>
    </row>
    <row r="209" spans="1:13" ht="30" customHeight="1" outlineLevel="4" thickBot="1">
      <c r="A209" s="16">
        <f>ROUND(SUM(A198:A201)+A204+A208,5)</f>
        <v>3922.87</v>
      </c>
      <c r="B209" s="9"/>
      <c r="C209" s="16">
        <f>ROUND(SUM(C198:C201)+C204+C208,5)</f>
        <v>3930</v>
      </c>
      <c r="D209" s="1"/>
      <c r="E209" s="16">
        <f>A209-C209</f>
        <v>-7.1300000000001091</v>
      </c>
      <c r="F209" s="1"/>
      <c r="G209" s="1"/>
      <c r="H209" s="1"/>
      <c r="I209" s="1" t="s">
        <v>209</v>
      </c>
      <c r="J209" s="1"/>
      <c r="K209" s="1"/>
      <c r="L209" s="9"/>
      <c r="M209" s="16">
        <f>ROUND(SUM(M198:M201)+M204+M208,5)</f>
        <v>311828</v>
      </c>
    </row>
    <row r="210" spans="1:13" ht="30" customHeight="1" outlineLevel="3">
      <c r="A210" s="18">
        <f>ROUND(A197+A209,5)</f>
        <v>3922.87</v>
      </c>
      <c r="B210" s="18"/>
      <c r="C210" s="18">
        <f>ROUND(C197+C209,5)</f>
        <v>3930</v>
      </c>
      <c r="D210" s="17"/>
      <c r="E210" s="18">
        <f>A210-C210</f>
        <v>-7.1300000000001091</v>
      </c>
      <c r="F210" s="17"/>
      <c r="G210" s="17"/>
      <c r="H210" s="17" t="s">
        <v>210</v>
      </c>
      <c r="I210" s="17"/>
      <c r="J210" s="17"/>
      <c r="K210" s="17"/>
      <c r="L210" s="18"/>
      <c r="M210" s="18">
        <f>ROUND(M197+M209,5)</f>
        <v>311828</v>
      </c>
    </row>
    <row r="211" spans="1:13" ht="30" customHeight="1" outlineLevel="4">
      <c r="A211" s="9"/>
      <c r="B211" s="9"/>
      <c r="C211" s="9"/>
      <c r="D211" s="1"/>
      <c r="E211" s="9"/>
      <c r="F211" s="1"/>
      <c r="G211" s="1"/>
      <c r="H211" s="1" t="s">
        <v>211</v>
      </c>
      <c r="I211" s="1"/>
      <c r="J211" s="1"/>
      <c r="K211" s="1"/>
      <c r="L211" s="9"/>
      <c r="M211" s="9"/>
    </row>
    <row r="212" spans="1:13" outlineLevel="4">
      <c r="A212" s="9">
        <v>1600</v>
      </c>
      <c r="B212" s="9"/>
      <c r="C212" s="9">
        <v>1875</v>
      </c>
      <c r="D212" s="1"/>
      <c r="E212" s="9">
        <f t="shared" ref="E212:E215" si="17">A212-C212</f>
        <v>-275</v>
      </c>
      <c r="F212" s="1"/>
      <c r="G212" s="1"/>
      <c r="H212" s="1"/>
      <c r="I212" s="1" t="s">
        <v>212</v>
      </c>
      <c r="J212" s="1"/>
      <c r="K212" s="1"/>
      <c r="L212" s="9"/>
      <c r="M212" s="9">
        <v>22500</v>
      </c>
    </row>
    <row r="213" spans="1:13" outlineLevel="4">
      <c r="A213" s="9">
        <v>0</v>
      </c>
      <c r="B213" s="9"/>
      <c r="C213" s="9">
        <v>0</v>
      </c>
      <c r="D213" s="1"/>
      <c r="E213" s="9">
        <f t="shared" si="17"/>
        <v>0</v>
      </c>
      <c r="F213" s="1"/>
      <c r="G213" s="1"/>
      <c r="H213" s="1"/>
      <c r="I213" s="1" t="s">
        <v>213</v>
      </c>
      <c r="J213" s="1"/>
      <c r="K213" s="1"/>
      <c r="L213" s="9"/>
      <c r="M213" s="9">
        <v>12000</v>
      </c>
    </row>
    <row r="214" spans="1:13" outlineLevel="4">
      <c r="A214" s="9">
        <v>0</v>
      </c>
      <c r="B214" s="9"/>
      <c r="C214" s="9">
        <v>0</v>
      </c>
      <c r="D214" s="1"/>
      <c r="E214" s="9">
        <f t="shared" si="17"/>
        <v>0</v>
      </c>
      <c r="F214" s="1"/>
      <c r="G214" s="1"/>
      <c r="H214" s="1"/>
      <c r="I214" s="1" t="s">
        <v>214</v>
      </c>
      <c r="J214" s="1"/>
      <c r="K214" s="1"/>
      <c r="L214" s="9"/>
      <c r="M214" s="9">
        <v>17000</v>
      </c>
    </row>
    <row r="215" spans="1:13" outlineLevel="4">
      <c r="A215" s="9">
        <v>128.78</v>
      </c>
      <c r="B215" s="9"/>
      <c r="C215" s="9"/>
      <c r="D215" s="1"/>
      <c r="E215" s="9">
        <f t="shared" si="17"/>
        <v>128.78</v>
      </c>
      <c r="F215" s="1"/>
      <c r="G215" s="1"/>
      <c r="H215" s="1"/>
      <c r="I215" s="1" t="s">
        <v>215</v>
      </c>
      <c r="J215" s="1"/>
      <c r="K215" s="1"/>
      <c r="L215" s="9"/>
      <c r="M215" s="9"/>
    </row>
    <row r="216" spans="1:13" ht="18" outlineLevel="4" thickBot="1">
      <c r="A216" s="11">
        <v>4167.67</v>
      </c>
      <c r="B216" s="9"/>
      <c r="C216" s="11">
        <v>4168</v>
      </c>
      <c r="D216" s="1"/>
      <c r="E216" s="11">
        <f>A216-C216</f>
        <v>-0.32999999999992724</v>
      </c>
      <c r="F216" s="1"/>
      <c r="G216" s="1"/>
      <c r="H216" s="1"/>
      <c r="I216" s="1" t="s">
        <v>216</v>
      </c>
      <c r="J216" s="1"/>
      <c r="K216" s="1"/>
      <c r="L216" s="9"/>
      <c r="M216" s="11">
        <v>50020</v>
      </c>
    </row>
    <row r="217" spans="1:13" ht="18" outlineLevel="3" thickBot="1">
      <c r="A217" s="22">
        <f>ROUND(SUM(A211:A216),5)</f>
        <v>5896.45</v>
      </c>
      <c r="B217" s="18"/>
      <c r="C217" s="22">
        <f>ROUND(SUM(C211:C216),5)</f>
        <v>6043</v>
      </c>
      <c r="D217" s="17"/>
      <c r="E217" s="22">
        <f>A217-C217</f>
        <v>-146.55000000000018</v>
      </c>
      <c r="F217" s="17"/>
      <c r="G217" s="17"/>
      <c r="H217" s="17" t="s">
        <v>217</v>
      </c>
      <c r="I217" s="17"/>
      <c r="J217" s="17"/>
      <c r="K217" s="17"/>
      <c r="L217" s="18"/>
      <c r="M217" s="22">
        <f>ROUND(SUM(M211:M216),5)</f>
        <v>101520</v>
      </c>
    </row>
    <row r="218" spans="1:13" ht="30" customHeight="1" outlineLevel="2" thickBot="1">
      <c r="A218" s="14">
        <f>ROUND(A45+A83+A112+A139+A154+A174+A190+A196+A210+A217,5)</f>
        <v>165592.75</v>
      </c>
      <c r="B218" s="15"/>
      <c r="C218" s="14">
        <f>ROUND(C45+C83+C112+C139+C154+C174+C190+C196+C210+C217,5)</f>
        <v>147367</v>
      </c>
      <c r="D218" s="13"/>
      <c r="E218" s="14">
        <f>A218-C218</f>
        <v>18225.75</v>
      </c>
      <c r="F218" s="13"/>
      <c r="G218" s="13" t="s">
        <v>218</v>
      </c>
      <c r="H218" s="13"/>
      <c r="I218" s="13"/>
      <c r="J218" s="13"/>
      <c r="K218" s="13"/>
      <c r="L218" s="15"/>
      <c r="M218" s="14">
        <f>ROUND(M45+M83+M112+M139+M154+M174+M190+M196+M210+M217,5)</f>
        <v>2474008</v>
      </c>
    </row>
    <row r="219" spans="1:13" ht="30" customHeight="1" outlineLevel="1">
      <c r="A219" s="15">
        <f>ROUND(A3+A44-A218,5)</f>
        <v>-864.35</v>
      </c>
      <c r="B219" s="15"/>
      <c r="C219" s="15">
        <f>ROUND(C3+C44-C218,5)</f>
        <v>-7272</v>
      </c>
      <c r="D219" s="13"/>
      <c r="E219" s="15">
        <f>A219-C219</f>
        <v>6407.65</v>
      </c>
      <c r="F219" s="13" t="s">
        <v>219</v>
      </c>
      <c r="G219" s="13"/>
      <c r="H219" s="13"/>
      <c r="I219" s="13"/>
      <c r="J219" s="13"/>
      <c r="K219" s="13"/>
      <c r="L219" s="15"/>
      <c r="M219" s="15">
        <f>ROUND(M3+M44-M218,5)</f>
        <v>64992</v>
      </c>
    </row>
    <row r="220" spans="1:13" ht="30" customHeight="1" outlineLevel="2">
      <c r="A220" s="9"/>
      <c r="B220" s="9"/>
      <c r="C220" s="9"/>
      <c r="D220" s="1"/>
      <c r="E220" s="9"/>
      <c r="F220" s="1" t="s">
        <v>220</v>
      </c>
      <c r="G220" s="1"/>
      <c r="H220" s="1"/>
      <c r="I220" s="1"/>
      <c r="J220" s="1"/>
      <c r="K220" s="1"/>
      <c r="L220" s="9"/>
      <c r="M220" s="9"/>
    </row>
    <row r="221" spans="1:13" outlineLevel="3">
      <c r="A221" s="9"/>
      <c r="B221" s="9"/>
      <c r="C221" s="9"/>
      <c r="D221" s="1"/>
      <c r="E221" s="9"/>
      <c r="F221" s="1"/>
      <c r="G221" s="1" t="s">
        <v>221</v>
      </c>
      <c r="H221" s="1"/>
      <c r="I221" s="1"/>
      <c r="J221" s="1"/>
      <c r="K221" s="1"/>
      <c r="L221" s="9"/>
      <c r="M221" s="9"/>
    </row>
    <row r="222" spans="1:13" outlineLevel="4">
      <c r="A222" s="9"/>
      <c r="B222" s="9"/>
      <c r="C222" s="9"/>
      <c r="D222" s="1"/>
      <c r="E222" s="9"/>
      <c r="F222" s="1"/>
      <c r="G222" s="1"/>
      <c r="H222" s="1" t="s">
        <v>222</v>
      </c>
      <c r="I222" s="1"/>
      <c r="J222" s="1"/>
      <c r="K222" s="1"/>
      <c r="L222" s="9"/>
      <c r="M222" s="9"/>
    </row>
    <row r="223" spans="1:13" outlineLevel="4">
      <c r="A223" s="9">
        <v>400</v>
      </c>
      <c r="B223" s="9"/>
      <c r="C223" s="9">
        <v>0</v>
      </c>
      <c r="D223" s="1"/>
      <c r="E223" s="9">
        <f>A223-C223</f>
        <v>400</v>
      </c>
      <c r="F223" s="1"/>
      <c r="G223" s="1"/>
      <c r="H223" s="1"/>
      <c r="I223" s="1" t="s">
        <v>223</v>
      </c>
      <c r="J223" s="1"/>
      <c r="K223" s="1"/>
      <c r="L223" s="9"/>
      <c r="M223" s="9">
        <v>28000</v>
      </c>
    </row>
    <row r="224" spans="1:13" outlineLevel="4">
      <c r="A224" s="9">
        <v>-400</v>
      </c>
      <c r="B224" s="9"/>
      <c r="C224" s="9"/>
      <c r="D224" s="1"/>
      <c r="E224" s="9">
        <f t="shared" ref="E224:E227" si="18">A224-C224</f>
        <v>-400</v>
      </c>
      <c r="F224" s="1"/>
      <c r="G224" s="1"/>
      <c r="H224" s="1"/>
      <c r="I224" s="1" t="s">
        <v>224</v>
      </c>
      <c r="J224" s="1"/>
      <c r="K224" s="1"/>
      <c r="L224" s="9"/>
      <c r="M224" s="9">
        <v>-28000</v>
      </c>
    </row>
    <row r="225" spans="1:13" outlineLevel="4">
      <c r="A225" s="9">
        <v>0</v>
      </c>
      <c r="B225" s="9"/>
      <c r="C225" s="9">
        <v>0</v>
      </c>
      <c r="D225" s="1"/>
      <c r="E225" s="9">
        <f t="shared" si="18"/>
        <v>0</v>
      </c>
      <c r="F225" s="1"/>
      <c r="G225" s="1"/>
      <c r="H225" s="1"/>
      <c r="I225" s="1" t="s">
        <v>225</v>
      </c>
      <c r="J225" s="1"/>
      <c r="K225" s="1"/>
      <c r="L225" s="9"/>
      <c r="M225" s="9">
        <v>8250</v>
      </c>
    </row>
    <row r="226" spans="1:13" outlineLevel="4">
      <c r="A226" s="9">
        <v>0</v>
      </c>
      <c r="B226" s="9"/>
      <c r="C226" s="9">
        <v>0</v>
      </c>
      <c r="D226" s="1"/>
      <c r="E226" s="9">
        <f t="shared" si="18"/>
        <v>0</v>
      </c>
      <c r="F226" s="1"/>
      <c r="G226" s="1"/>
      <c r="H226" s="1"/>
      <c r="I226" s="1" t="s">
        <v>226</v>
      </c>
      <c r="J226" s="1"/>
      <c r="K226" s="1"/>
      <c r="L226" s="9"/>
      <c r="M226" s="9">
        <v>-8250</v>
      </c>
    </row>
    <row r="227" spans="1:13" outlineLevel="4">
      <c r="A227" s="9">
        <v>0</v>
      </c>
      <c r="B227" s="9"/>
      <c r="C227" s="9">
        <v>0</v>
      </c>
      <c r="D227" s="1"/>
      <c r="E227" s="9">
        <f t="shared" si="18"/>
        <v>0</v>
      </c>
      <c r="F227" s="1"/>
      <c r="G227" s="1"/>
      <c r="H227" s="1"/>
      <c r="I227" s="1" t="s">
        <v>227</v>
      </c>
      <c r="J227" s="1"/>
      <c r="K227" s="1"/>
      <c r="L227" s="9"/>
      <c r="M227" s="9">
        <v>46000</v>
      </c>
    </row>
    <row r="228" spans="1:13" ht="18" outlineLevel="4" thickBot="1">
      <c r="A228" s="11">
        <v>0</v>
      </c>
      <c r="B228" s="9"/>
      <c r="C228" s="11">
        <v>0</v>
      </c>
      <c r="D228" s="1"/>
      <c r="E228" s="11">
        <v>0</v>
      </c>
      <c r="F228" s="1"/>
      <c r="G228" s="1"/>
      <c r="H228" s="1"/>
      <c r="I228" s="1" t="s">
        <v>228</v>
      </c>
      <c r="J228" s="1"/>
      <c r="K228" s="1"/>
      <c r="L228" s="9"/>
      <c r="M228" s="11">
        <v>-46000</v>
      </c>
    </row>
    <row r="229" spans="1:13" ht="18" outlineLevel="3" thickBot="1">
      <c r="A229" s="12">
        <f>ROUND(SUM(A222:A228),5)</f>
        <v>0</v>
      </c>
      <c r="B229" s="9"/>
      <c r="C229" s="12">
        <f>ROUND(SUM(C222:C228),5)</f>
        <v>0</v>
      </c>
      <c r="D229" s="1"/>
      <c r="E229" s="12">
        <v>0</v>
      </c>
      <c r="F229" s="1"/>
      <c r="G229" s="1"/>
      <c r="H229" s="1" t="s">
        <v>229</v>
      </c>
      <c r="I229" s="1"/>
      <c r="J229" s="1"/>
      <c r="K229" s="1"/>
      <c r="L229" s="9"/>
      <c r="M229" s="12">
        <f>ROUND(SUM(M222:M228),5)</f>
        <v>0</v>
      </c>
    </row>
    <row r="230" spans="1:13" ht="30" customHeight="1" outlineLevel="2" thickBot="1">
      <c r="A230" s="12">
        <f>ROUND(A221+A229,5)</f>
        <v>0</v>
      </c>
      <c r="B230" s="9"/>
      <c r="C230" s="12">
        <f>ROUND(C221+C229,5)</f>
        <v>0</v>
      </c>
      <c r="D230" s="1"/>
      <c r="E230" s="12">
        <v>0</v>
      </c>
      <c r="F230" s="1"/>
      <c r="G230" s="1" t="s">
        <v>230</v>
      </c>
      <c r="H230" s="1"/>
      <c r="I230" s="1"/>
      <c r="J230" s="1"/>
      <c r="K230" s="1"/>
      <c r="L230" s="9"/>
      <c r="M230" s="12">
        <f>ROUND(M221+M229,5)</f>
        <v>0</v>
      </c>
    </row>
    <row r="231" spans="1:13" ht="30" customHeight="1" outlineLevel="1" thickBot="1">
      <c r="A231" s="12">
        <f>ROUND(A220+A230,5)</f>
        <v>0</v>
      </c>
      <c r="B231" s="9"/>
      <c r="C231" s="12">
        <f>ROUND(C220+C230,5)</f>
        <v>0</v>
      </c>
      <c r="D231" s="1"/>
      <c r="E231" s="12">
        <v>0</v>
      </c>
      <c r="F231" s="1" t="s">
        <v>231</v>
      </c>
      <c r="G231" s="1"/>
      <c r="H231" s="1"/>
      <c r="I231" s="1"/>
      <c r="J231" s="1"/>
      <c r="K231" s="1"/>
      <c r="L231" s="9"/>
      <c r="M231" s="12">
        <f>ROUND(M220+M230,5)</f>
        <v>0</v>
      </c>
    </row>
    <row r="232" spans="1:13" s="19" customFormat="1" ht="30" customHeight="1" thickBot="1">
      <c r="A232" s="23">
        <f>ROUND(A219+A231,5)</f>
        <v>-864.35</v>
      </c>
      <c r="B232" s="15"/>
      <c r="C232" s="23">
        <f>ROUND(C219+C231,5)</f>
        <v>-7272</v>
      </c>
      <c r="D232" s="13" t="s">
        <v>234</v>
      </c>
      <c r="E232" s="23">
        <f>A232-C232</f>
        <v>6407.65</v>
      </c>
      <c r="F232" s="13" t="s">
        <v>232</v>
      </c>
      <c r="G232" s="13"/>
      <c r="H232" s="13"/>
      <c r="I232" s="13"/>
      <c r="J232" s="13"/>
      <c r="K232" s="13"/>
      <c r="L232" s="15"/>
      <c r="M232" s="23">
        <f>ROUND(M219+M231,5)</f>
        <v>64992</v>
      </c>
    </row>
    <row r="233" spans="1:13" ht="18" thickTop="1"/>
  </sheetData>
  <pageMargins left="0.7" right="0.7" top="0.75" bottom="0.75" header="0.25" footer="0.3"/>
  <pageSetup scale="70" orientation="portrait" r:id="rId1"/>
  <headerFooter>
    <oddHeader>&amp;L&amp;"Arial,Bold"&amp;8&amp;D
&amp;T&amp;C&amp;"Arial,Bold"&amp;12 Town of Dewey Beach
&amp;14 Profit &amp;&amp; Loss Budget Performance
&amp;10 April 2013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2013-05-20T14:02:08Z</cp:lastPrinted>
  <dcterms:created xsi:type="dcterms:W3CDTF">2013-05-01T17:21:58Z</dcterms:created>
  <dcterms:modified xsi:type="dcterms:W3CDTF">2013-05-20T14:02:39Z</dcterms:modified>
</cp:coreProperties>
</file>