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170" windowWidth="20115" windowHeight="11445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2230" localSheetId="0" hidden="1">Sheet1!#REF!</definedName>
    <definedName name="QB_COLUMN_63620" localSheetId="0" hidden="1">Sheet1!$M$2</definedName>
    <definedName name="QB_COLUMN_63650" localSheetId="0" hidden="1">Sheet1!#REF!</definedName>
    <definedName name="QB_COLUMN_76210" localSheetId="0" hidden="1">Sheet1!$K$2</definedName>
    <definedName name="QB_COLUMN_76240" localSheetId="0" hidden="1">Sheet1!#REF!</definedName>
    <definedName name="QB_COLUMN_76260" localSheetId="0" hidden="1">Sheet1!$O$2</definedName>
    <definedName name="QB_DATA_0" localSheetId="0" hidden="1">Sheet1!$6:$6,Sheet1!$7:$7,Sheet1!$9:$9,Sheet1!$10:$10,Sheet1!$11:$11,Sheet1!$12:$12,Sheet1!$14:$14,Sheet1!$15:$15,Sheet1!$16:$16,Sheet1!$17:$17,Sheet1!$19:$19,Sheet1!$20:$20,Sheet1!$22:$22,Sheet1!$24:$24,Sheet1!$25:$25,Sheet1!$26:$26</definedName>
    <definedName name="QB_DATA_1" localSheetId="0" hidden="1">Sheet1!$27:$27,Sheet1!$28:$28,Sheet1!$29:$29,Sheet1!$30:$30,Sheet1!$31:$31,Sheet1!$33:$33,Sheet1!$34:$34,Sheet1!$36:$36,Sheet1!$37:$37,Sheet1!$38:$38,Sheet1!$39:$39,Sheet1!$40:$40,Sheet1!$41:$41,Sheet1!$42:$42,Sheet1!$43:$43,Sheet1!$44:$44</definedName>
    <definedName name="QB_DATA_10" localSheetId="0" hidden="1">Sheet1!#REF!,Sheet1!#REF!,Sheet1!$53:$53,Sheet1!$146:$146,Sheet1!$54:$54,Sheet1!#REF!,Sheet1!#REF!,Sheet1!$55:$55,Sheet1!$167:$167,Sheet1!$168:$168,Sheet1!$56:$56,Sheet1!$211:$211,Sheet1!$57:$57,Sheet1!$58:$58,Sheet1!$212:$212,Sheet1!$91:$91</definedName>
    <definedName name="QB_DATA_11" localSheetId="0" hidden="1">Sheet1!$60:$60,Sheet1!$61:$61,Sheet1!$62:$62,Sheet1!$281:$281,Sheet1!$59:$59,Sheet1!$63:$63,Sheet1!$64:$64,Sheet1!$65:$65,Sheet1!$66:$66</definedName>
    <definedName name="QB_DATA_2" localSheetId="0" hidden="1">Sheet1!$47:$47,Sheet1!$48:$48,Sheet1!$49:$49,Sheet1!$51:$51,Sheet1!$74:$74,Sheet1!$75:$75,Sheet1!$76:$76,Sheet1!$77:$77,Sheet1!$78:$78,Sheet1!$79:$79,Sheet1!$80:$80,Sheet1!$81:$81,Sheet1!$82:$82,Sheet1!$83:$83,Sheet1!$84:$84,Sheet1!$85:$85</definedName>
    <definedName name="QB_DATA_3" localSheetId="0" hidden="1">Sheet1!$86:$86,Sheet1!$87:$87,Sheet1!$88:$88,Sheet1!$89:$89,Sheet1!$90:$90,Sheet1!$93:$93,Sheet1!$94:$94,Sheet1!$95:$95,Sheet1!$96:$96,Sheet1!$97:$97,Sheet1!$98:$98,Sheet1!$99:$99,Sheet1!$102:$102,Sheet1!$103:$103,Sheet1!$104:$104,Sheet1!$105:$105</definedName>
    <definedName name="QB_DATA_4" localSheetId="0" hidden="1">Sheet1!$108:$108,Sheet1!$109:$109,Sheet1!$110:$110,Sheet1!$111:$111,Sheet1!$114:$114,Sheet1!$118:$118,Sheet1!$123:$123,Sheet1!$124:$124,Sheet1!$125:$125,Sheet1!$126:$126,Sheet1!$127:$127,Sheet1!$129:$129,Sheet1!$130:$130,Sheet1!$131:$131,Sheet1!$132:$132,Sheet1!$135:$135</definedName>
    <definedName name="QB_DATA_5" localSheetId="0" hidden="1">Sheet1!$136:$136,Sheet1!$137:$137,Sheet1!$140:$140,Sheet1!$141:$141,Sheet1!$142:$142,Sheet1!$143:$143,Sheet1!$144:$144,Sheet1!$145:$145,Sheet1!$149:$149,Sheet1!$150:$150,Sheet1!$151:$151,Sheet1!$154:$154,Sheet1!$155:$155,Sheet1!$161:$161,Sheet1!$162:$162,Sheet1!$163:$163</definedName>
    <definedName name="QB_DATA_6" localSheetId="0" hidden="1">Sheet1!$164:$164,Sheet1!$165:$165,Sheet1!$166:$166,Sheet1!$170:$170,Sheet1!$171:$171,Sheet1!$172:$172,Sheet1!$175:$175,Sheet1!$176:$176,Sheet1!$179:$179,Sheet1!$180:$180,Sheet1!$181:$181,Sheet1!$184:$184,Sheet1!$185:$185,Sheet1!$191:$191,Sheet1!$192:$192,Sheet1!$193:$193</definedName>
    <definedName name="QB_DATA_7" localSheetId="0" hidden="1">Sheet1!$195:$195,Sheet1!$196:$196,Sheet1!$197:$197,Sheet1!$198:$198,Sheet1!$201:$201,Sheet1!$202:$202,Sheet1!$208:$208,Sheet1!$209:$209,Sheet1!$210:$210,Sheet1!$214:$214,Sheet1!$215:$215,Sheet1!$216:$216,Sheet1!$217:$217,Sheet1!$220:$220,Sheet1!$221:$221,Sheet1!$222:$222</definedName>
    <definedName name="QB_DATA_8" localSheetId="0" hidden="1">Sheet1!$225:$225,Sheet1!$230:$230,Sheet1!$232:$232,Sheet1!$233:$233,Sheet1!$234:$234,Sheet1!$237:$237,Sheet1!$238:$238,Sheet1!$239:$239,Sheet1!$242:$242,Sheet1!$243:$243,Sheet1!$247:$247,Sheet1!$249:$249,Sheet1!$250:$250,Sheet1!$253:$253,Sheet1!$254:$254,Sheet1!$259:$259</definedName>
    <definedName name="QB_DATA_9" localSheetId="0" hidden="1">Sheet1!$260:$260,Sheet1!$261:$261,Sheet1!$263:$263,Sheet1!$264:$264,Sheet1!$267:$267,Sheet1!$268:$268,Sheet1!$269:$269,Sheet1!$274:$274,Sheet1!$275:$275,Sheet1!$276:$276,Sheet1!$277:$277,Sheet1!$278:$278,Sheet1!$279:$279,Sheet1!$280:$280,Sheet1!#REF!,Sheet1!$282:$282</definedName>
    <definedName name="QB_FORMULA_0" localSheetId="0" hidden="1">Sheet1!$M$6,Sheet1!#REF!,Sheet1!$M$7,Sheet1!#REF!,Sheet1!$M$9,Sheet1!#REF!,Sheet1!$M$10,Sheet1!#REF!,Sheet1!$M$11,Sheet1!#REF!,Sheet1!$M$12,Sheet1!#REF!,Sheet1!$I$13,Sheet1!$K$13,Sheet1!$M$13,Sheet1!#REF!</definedName>
    <definedName name="QB_FORMULA_1" localSheetId="0" hidden="1">Sheet1!#REF!,Sheet1!#REF!,Sheet1!$O$13,Sheet1!$M$14,Sheet1!#REF!,Sheet1!$M$15,Sheet1!#REF!,Sheet1!$M$16,Sheet1!#REF!,Sheet1!$M$17,Sheet1!#REF!,Sheet1!$M$19,Sheet1!#REF!,Sheet1!$M$20,Sheet1!#REF!,Sheet1!$I$21</definedName>
    <definedName name="QB_FORMULA_10" localSheetId="0" hidden="1">Sheet1!$M$93,Sheet1!#REF!,Sheet1!$M$94,Sheet1!#REF!,Sheet1!$M$95,Sheet1!#REF!,Sheet1!$M$96,Sheet1!#REF!,Sheet1!$M$97,Sheet1!#REF!,Sheet1!$M$98,Sheet1!#REF!,Sheet1!$M$99,Sheet1!#REF!,Sheet1!$I$100,Sheet1!$K$100</definedName>
    <definedName name="QB_FORMULA_11" localSheetId="0" hidden="1">Sheet1!$M$100,Sheet1!#REF!,Sheet1!#REF!,Sheet1!#REF!,Sheet1!$O$100,Sheet1!$M$102,Sheet1!#REF!,Sheet1!$M$103,Sheet1!#REF!,Sheet1!$M$104,Sheet1!#REF!,Sheet1!$M$105,Sheet1!#REF!,Sheet1!$I$106,Sheet1!$K$106,Sheet1!$M$106</definedName>
    <definedName name="QB_FORMULA_12" localSheetId="0" hidden="1">Sheet1!#REF!,Sheet1!#REF!,Sheet1!#REF!,Sheet1!$O$106,Sheet1!$M$108,Sheet1!#REF!,Sheet1!$M$109,Sheet1!#REF!,Sheet1!$M$110,Sheet1!#REF!,Sheet1!$M$111,Sheet1!#REF!,Sheet1!$I$112,Sheet1!$K$112,Sheet1!$M$112,Sheet1!#REF!</definedName>
    <definedName name="QB_FORMULA_13" localSheetId="0" hidden="1">Sheet1!#REF!,Sheet1!#REF!,Sheet1!$O$112,Sheet1!$M$114,Sheet1!#REF!,Sheet1!$I$115,Sheet1!$K$115,Sheet1!$M$115,Sheet1!#REF!,Sheet1!#REF!,Sheet1!#REF!,Sheet1!$O$115,Sheet1!$I$116,Sheet1!$K$116,Sheet1!$M$116,Sheet1!#REF!</definedName>
    <definedName name="QB_FORMULA_14" localSheetId="0" hidden="1">Sheet1!#REF!,Sheet1!#REF!,Sheet1!$O$116,Sheet1!$M$118,Sheet1!#REF!,Sheet1!$I$119,Sheet1!$K$119,Sheet1!$M$119,Sheet1!#REF!,Sheet1!#REF!,Sheet1!#REF!,Sheet1!$O$119,Sheet1!$I$120,Sheet1!$K$120,Sheet1!$M$120,Sheet1!#REF!</definedName>
    <definedName name="QB_FORMULA_15" localSheetId="0" hidden="1">Sheet1!#REF!,Sheet1!#REF!,Sheet1!$O$120,Sheet1!$M$123,Sheet1!#REF!,Sheet1!$M$124,Sheet1!#REF!,Sheet1!$M$125,Sheet1!#REF!,Sheet1!$M$126,Sheet1!#REF!,Sheet1!$M$127,Sheet1!#REF!,Sheet1!$M$129,Sheet1!#REF!,Sheet1!$M$130</definedName>
    <definedName name="QB_FORMULA_16" localSheetId="0" hidden="1">Sheet1!#REF!,Sheet1!$M$131,Sheet1!#REF!,Sheet1!$M$132,Sheet1!#REF!,Sheet1!$I$133,Sheet1!$K$133,Sheet1!$M$133,Sheet1!#REF!,Sheet1!#REF!,Sheet1!#REF!,Sheet1!$O$133,Sheet1!$M$135,Sheet1!#REF!,Sheet1!$M$137,Sheet1!#REF!</definedName>
    <definedName name="QB_FORMULA_17" localSheetId="0" hidden="1">Sheet1!$I$138,Sheet1!$K$138,Sheet1!$M$138,Sheet1!#REF!,Sheet1!#REF!,Sheet1!#REF!,Sheet1!$O$138,Sheet1!$M$140,Sheet1!#REF!,Sheet1!$M$141,Sheet1!#REF!,Sheet1!$M$142,Sheet1!#REF!,Sheet1!$M$143,Sheet1!#REF!,Sheet1!$M$144</definedName>
    <definedName name="QB_FORMULA_18" localSheetId="0" hidden="1">Sheet1!#REF!,Sheet1!$M$145,Sheet1!#REF!,Sheet1!$I$147,Sheet1!$K$147,Sheet1!$M$147,Sheet1!#REF!,Sheet1!#REF!,Sheet1!#REF!,Sheet1!$O$147,Sheet1!$M$149,Sheet1!#REF!,Sheet1!$M$150,Sheet1!#REF!,Sheet1!$M$151,Sheet1!#REF!</definedName>
    <definedName name="QB_FORMULA_19" localSheetId="0" hidden="1">Sheet1!$I$152,Sheet1!$K$152,Sheet1!$M$152,Sheet1!#REF!,Sheet1!#REF!,Sheet1!#REF!,Sheet1!$O$152,Sheet1!$M$154,Sheet1!#REF!,Sheet1!$M$155,Sheet1!#REF!,Sheet1!$I$156,Sheet1!$K$156,Sheet1!$M$156,Sheet1!#REF!,Sheet1!#REF!</definedName>
    <definedName name="QB_FORMULA_2" localSheetId="0" hidden="1">Sheet1!$K$21,Sheet1!$M$21,Sheet1!#REF!,Sheet1!#REF!,Sheet1!#REF!,Sheet1!$O$21,Sheet1!$M$22,Sheet1!#REF!,Sheet1!$M$24,Sheet1!#REF!,Sheet1!$M$25,Sheet1!#REF!,Sheet1!$M$26,Sheet1!#REF!,Sheet1!$M$27,Sheet1!#REF!</definedName>
    <definedName name="QB_FORMULA_20" localSheetId="0" hidden="1">Sheet1!#REF!,Sheet1!$O$156,Sheet1!$I$157,Sheet1!$K$157,Sheet1!$M$157,Sheet1!#REF!,Sheet1!#REF!,Sheet1!#REF!,Sheet1!$O$157,Sheet1!$I$158,Sheet1!$K$158,Sheet1!$M$158,Sheet1!#REF!,Sheet1!#REF!,Sheet1!#REF!,Sheet1!$O$158</definedName>
    <definedName name="QB_FORMULA_21" localSheetId="0" hidden="1">Sheet1!$M$161,Sheet1!#REF!,Sheet1!$M$162,Sheet1!#REF!,Sheet1!$M$163,Sheet1!#REF!,Sheet1!$M$164,Sheet1!#REF!,Sheet1!$M$165,Sheet1!#REF!,Sheet1!$M$166,Sheet1!#REF!,Sheet1!$M$170,Sheet1!#REF!,Sheet1!$M$171,Sheet1!#REF!</definedName>
    <definedName name="QB_FORMULA_22" localSheetId="0" hidden="1">Sheet1!$M$172,Sheet1!#REF!,Sheet1!$I$173,Sheet1!$K$173,Sheet1!$M$173,Sheet1!#REF!,Sheet1!#REF!,Sheet1!#REF!,Sheet1!$O$173,Sheet1!$M$175,Sheet1!#REF!,Sheet1!$M$176,Sheet1!#REF!,Sheet1!$I$177,Sheet1!$K$177,Sheet1!$M$177</definedName>
    <definedName name="QB_FORMULA_23" localSheetId="0" hidden="1">Sheet1!#REF!,Sheet1!#REF!,Sheet1!#REF!,Sheet1!$O$177,Sheet1!$M$179,Sheet1!#REF!,Sheet1!$M$180,Sheet1!#REF!,Sheet1!$M$181,Sheet1!#REF!,Sheet1!$I$182,Sheet1!$K$182,Sheet1!$M$182,Sheet1!#REF!,Sheet1!#REF!,Sheet1!#REF!</definedName>
    <definedName name="QB_FORMULA_24" localSheetId="0" hidden="1">Sheet1!$O$182,Sheet1!$M$184,Sheet1!#REF!,Sheet1!$M$185,Sheet1!#REF!,Sheet1!$I$186,Sheet1!$K$186,Sheet1!$M$186,Sheet1!#REF!,Sheet1!#REF!,Sheet1!#REF!,Sheet1!$O$186,Sheet1!$I$187,Sheet1!$K$187,Sheet1!$M$187,Sheet1!#REF!</definedName>
    <definedName name="QB_FORMULA_25" localSheetId="0" hidden="1">Sheet1!#REF!,Sheet1!#REF!,Sheet1!$O$187,Sheet1!$I$188,Sheet1!$K$188,Sheet1!$M$188,Sheet1!#REF!,Sheet1!#REF!,Sheet1!#REF!,Sheet1!$O$188,Sheet1!$M$191,Sheet1!#REF!,Sheet1!$M$192,Sheet1!#REF!,Sheet1!$M$193,Sheet1!#REF!</definedName>
    <definedName name="QB_FORMULA_26" localSheetId="0" hidden="1">Sheet1!$M$195,Sheet1!#REF!,Sheet1!$M$196,Sheet1!#REF!,Sheet1!$M$197,Sheet1!#REF!,Sheet1!$M$198,Sheet1!#REF!,Sheet1!$I$199,Sheet1!$K$199,Sheet1!$M$199,Sheet1!#REF!,Sheet1!#REF!,Sheet1!#REF!,Sheet1!$O$199,Sheet1!$M$201</definedName>
    <definedName name="QB_FORMULA_27" localSheetId="0" hidden="1">Sheet1!#REF!,Sheet1!$M$202,Sheet1!#REF!,Sheet1!$I$203,Sheet1!$K$203,Sheet1!$M$203,Sheet1!#REF!,Sheet1!#REF!,Sheet1!#REF!,Sheet1!$O$203,Sheet1!$I$204,Sheet1!$K$204,Sheet1!$M$204,Sheet1!#REF!,Sheet1!#REF!,Sheet1!#REF!</definedName>
    <definedName name="QB_FORMULA_28" localSheetId="0" hidden="1">Sheet1!$O$204,Sheet1!$I$205,Sheet1!$K$205,Sheet1!$M$205,Sheet1!#REF!,Sheet1!#REF!,Sheet1!#REF!,Sheet1!$O$205,Sheet1!$M$208,Sheet1!#REF!,Sheet1!$M$209,Sheet1!#REF!,Sheet1!$M$210,Sheet1!#REF!,Sheet1!$M$214,Sheet1!#REF!</definedName>
    <definedName name="QB_FORMULA_29" localSheetId="0" hidden="1">Sheet1!$M$215,Sheet1!#REF!,Sheet1!$M$216,Sheet1!#REF!,Sheet1!$M$217,Sheet1!#REF!,Sheet1!$I$218,Sheet1!$K$218,Sheet1!$M$218,Sheet1!#REF!,Sheet1!#REF!,Sheet1!#REF!,Sheet1!$O$218,Sheet1!$M$220,Sheet1!#REF!,Sheet1!$M$221</definedName>
    <definedName name="QB_FORMULA_3" localSheetId="0" hidden="1">Sheet1!$M$28,Sheet1!#REF!,Sheet1!$M$29,Sheet1!#REF!,Sheet1!$M$30,Sheet1!#REF!,Sheet1!$M$31,Sheet1!#REF!,Sheet1!$I$32,Sheet1!$K$32,Sheet1!$M$32,Sheet1!#REF!,Sheet1!#REF!,Sheet1!#REF!,Sheet1!$O$32,Sheet1!$M$33</definedName>
    <definedName name="QB_FORMULA_30" localSheetId="0" hidden="1">Sheet1!#REF!,Sheet1!$M$222,Sheet1!#REF!,Sheet1!$I$223,Sheet1!$K$223,Sheet1!$M$223,Sheet1!#REF!,Sheet1!#REF!,Sheet1!#REF!,Sheet1!$O$223,Sheet1!$M$225,Sheet1!#REF!,Sheet1!$I$226,Sheet1!$K$226,Sheet1!$M$226,Sheet1!#REF!</definedName>
    <definedName name="QB_FORMULA_31" localSheetId="0" hidden="1">Sheet1!#REF!,Sheet1!#REF!,Sheet1!$O$226,Sheet1!$I$227,Sheet1!$K$227,Sheet1!$M$227,Sheet1!#REF!,Sheet1!#REF!,Sheet1!#REF!,Sheet1!$O$227,Sheet1!$I$228,Sheet1!$K$228,Sheet1!$M$228,Sheet1!#REF!,Sheet1!#REF!,Sheet1!#REF!</definedName>
    <definedName name="QB_FORMULA_32" localSheetId="0" hidden="1">Sheet1!$O$228,Sheet1!$M$230,Sheet1!#REF!,Sheet1!$M$232,Sheet1!#REF!,Sheet1!$M$233,Sheet1!#REF!,Sheet1!$M$234,Sheet1!#REF!,Sheet1!$I$235,Sheet1!$K$235,Sheet1!$M$235,Sheet1!#REF!,Sheet1!#REF!,Sheet1!#REF!,Sheet1!$O$235</definedName>
    <definedName name="QB_FORMULA_33" localSheetId="0" hidden="1">Sheet1!$M$237,Sheet1!#REF!,Sheet1!$M$238,Sheet1!#REF!,Sheet1!$M$239,Sheet1!#REF!,Sheet1!$I$240,Sheet1!$K$240,Sheet1!$M$240,Sheet1!#REF!,Sheet1!#REF!,Sheet1!#REF!,Sheet1!$O$240,Sheet1!$M$242,Sheet1!#REF!,Sheet1!$M$243</definedName>
    <definedName name="QB_FORMULA_34" localSheetId="0" hidden="1">Sheet1!#REF!,Sheet1!$I$244,Sheet1!$K$244,Sheet1!$M$244,Sheet1!#REF!,Sheet1!#REF!,Sheet1!#REF!,Sheet1!$O$244,Sheet1!$I$245,Sheet1!$K$245,Sheet1!$M$245,Sheet1!#REF!,Sheet1!#REF!,Sheet1!#REF!,Sheet1!$O$245,Sheet1!$M$247</definedName>
    <definedName name="QB_FORMULA_35" localSheetId="0" hidden="1">Sheet1!#REF!,Sheet1!$M$249,Sheet1!#REF!,Sheet1!$M$250,Sheet1!#REF!,Sheet1!$I$251,Sheet1!$K$251,Sheet1!$M$251,Sheet1!#REF!,Sheet1!#REF!,Sheet1!#REF!,Sheet1!$O$251,Sheet1!$M$253,Sheet1!#REF!,Sheet1!$M$254,Sheet1!#REF!</definedName>
    <definedName name="QB_FORMULA_36" localSheetId="0" hidden="1">Sheet1!$I$255,Sheet1!$K$255,Sheet1!$M$255,Sheet1!#REF!,Sheet1!#REF!,Sheet1!#REF!,Sheet1!$O$255,Sheet1!$I$256,Sheet1!$K$256,Sheet1!$M$256,Sheet1!#REF!,Sheet1!#REF!,Sheet1!#REF!,Sheet1!$O$256,Sheet1!$M$259,Sheet1!#REF!</definedName>
    <definedName name="QB_FORMULA_37" localSheetId="0" hidden="1">Sheet1!$M$260,Sheet1!#REF!,Sheet1!$M$261,Sheet1!#REF!,Sheet1!$M$263,Sheet1!#REF!,Sheet1!$M$264,Sheet1!#REF!,Sheet1!$I$265,Sheet1!$K$265,Sheet1!$M$265,Sheet1!#REF!,Sheet1!#REF!,Sheet1!#REF!,Sheet1!$O$265,Sheet1!$M$267</definedName>
    <definedName name="QB_FORMULA_38" localSheetId="0" hidden="1">Sheet1!#REF!,Sheet1!$M$268,Sheet1!#REF!,Sheet1!$M$269,Sheet1!#REF!,Sheet1!$I$270,Sheet1!$K$270,Sheet1!$M$270,Sheet1!#REF!,Sheet1!#REF!,Sheet1!#REF!,Sheet1!$O$270,Sheet1!$I$271,Sheet1!$K$271,Sheet1!$M$271,Sheet1!#REF!</definedName>
    <definedName name="QB_FORMULA_39" localSheetId="0" hidden="1">Sheet1!#REF!,Sheet1!#REF!,Sheet1!$O$271,Sheet1!$I$272,Sheet1!$K$272,Sheet1!$M$272,Sheet1!#REF!,Sheet1!#REF!,Sheet1!#REF!,Sheet1!$O$272,Sheet1!$M$274,Sheet1!#REF!,Sheet1!$M$275,Sheet1!#REF!,Sheet1!$M$276,Sheet1!#REF!</definedName>
    <definedName name="QB_FORMULA_4" localSheetId="0" hidden="1">Sheet1!#REF!,Sheet1!$M$34,Sheet1!#REF!,Sheet1!$M$36,Sheet1!#REF!,Sheet1!$M$37,Sheet1!#REF!,Sheet1!$M$38,Sheet1!#REF!,Sheet1!$M$39,Sheet1!#REF!,Sheet1!$M$40,Sheet1!#REF!,Sheet1!$M$41,Sheet1!#REF!,Sheet1!$M$42</definedName>
    <definedName name="QB_FORMULA_40" localSheetId="0" hidden="1">Sheet1!$M$277,Sheet1!#REF!,Sheet1!$M$278,Sheet1!#REF!,Sheet1!$M$279,Sheet1!#REF!,Sheet1!$M$280,Sheet1!#REF!,Sheet1!$I$283,Sheet1!$K$283,Sheet1!$M$283,Sheet1!#REF!,Sheet1!#REF!,Sheet1!#REF!,Sheet1!$O$283,Sheet1!$I$294</definedName>
    <definedName name="QB_FORMULA_41" localSheetId="0" hidden="1">Sheet1!$K$294,Sheet1!$M$294,Sheet1!#REF!,Sheet1!#REF!,Sheet1!#REF!,Sheet1!$O$294,Sheet1!$I$295,Sheet1!$K$295,Sheet1!$M$295,Sheet1!#REF!,Sheet1!#REF!,Sheet1!#REF!,Sheet1!$O$295,Sheet1!#REF!,Sheet1!#REF!,Sheet1!$M$282</definedName>
    <definedName name="QB_FORMULA_42" localSheetId="0" hidden="1">Sheet1!#REF!,Sheet1!#REF!,Sheet1!#REF!,Sheet1!#REF!,Sheet1!#REF!,Sheet1!#REF!,Sheet1!#REF!,Sheet1!#REF!,Sheet1!#REF!,Sheet1!#REF!,Sheet1!#REF!,Sheet1!#REF!,Sheet1!$M$53,Sheet1!#REF!,Sheet1!$M$146,Sheet1!#REF!</definedName>
    <definedName name="QB_FORMULA_43" localSheetId="0" hidden="1">Sheet1!$M$54,Sheet1!#REF!,Sheet1!#REF!,Sheet1!#REF!,Sheet1!#REF!,Sheet1!#REF!,Sheet1!#REF!,Sheet1!#REF!,Sheet1!#REF!,Sheet1!#REF!,Sheet1!#REF!,Sheet1!#REF!,Sheet1!#REF!,Sheet1!$M$55,Sheet1!#REF!,Sheet1!$M$167</definedName>
    <definedName name="QB_FORMULA_44" localSheetId="0" hidden="1">Sheet1!#REF!,Sheet1!#REF!,Sheet1!#REF!,Sheet1!#REF!,Sheet1!#REF!,Sheet1!#REF!,Sheet1!#REF!,Sheet1!#REF!,Sheet1!$M$56,Sheet1!#REF!,Sheet1!$M$211,Sheet1!#REF!,Sheet1!$M$58,Sheet1!#REF!,Sheet1!$M$212,Sheet1!#REF!</definedName>
    <definedName name="QB_FORMULA_45" localSheetId="0" hidden="1">Sheet1!#REF!,Sheet1!#REF!,Sheet1!#REF!,Sheet1!#REF!,Sheet1!#REF!,Sheet1!#REF!,Sheet1!#REF!,Sheet1!#REF!,Sheet1!#REF!,Sheet1!#REF!,Sheet1!#REF!,Sheet1!#REF!,Sheet1!#REF!,Sheet1!#REF!,Sheet1!$M$91,Sheet1!#REF!</definedName>
    <definedName name="QB_FORMULA_46" localSheetId="0" hidden="1">Sheet1!$M$60,Sheet1!#REF!,Sheet1!$M$61,Sheet1!#REF!,Sheet1!$M$62,Sheet1!#REF!,Sheet1!$M$281,Sheet1!#REF!,Sheet1!$M$59,Sheet1!#REF!,Sheet1!#REF!,Sheet1!#REF!,Sheet1!#REF!,Sheet1!#REF!,Sheet1!#REF!,Sheet1!#REF!</definedName>
    <definedName name="QB_FORMULA_47" localSheetId="0" hidden="1">Sheet1!#REF!,Sheet1!$M$63,Sheet1!#REF!,Sheet1!$M$64,Sheet1!#REF!,Sheet1!$M$65,Sheet1!#REF!,Sheet1!$M$66,Sheet1!#REF!,Sheet1!#REF!,Sheet1!#REF!,Sheet1!#REF!,Sheet1!#REF!,Sheet1!#REF!,Sheet1!#REF!,Sheet1!#REF!</definedName>
    <definedName name="QB_FORMULA_48" localSheetId="0" hidden="1">Sheet1!#REF!,Sheet1!#REF!,Sheet1!#REF!,Sheet1!#REF!,Sheet1!#REF!,Sheet1!#REF!,Sheet1!#REF!,Sheet1!#REF!,Sheet1!#REF!,Sheet1!#REF!,Sheet1!#REF!,Sheet1!#REF!,Sheet1!#REF!,Sheet1!#REF!</definedName>
    <definedName name="QB_FORMULA_5" localSheetId="0" hidden="1">Sheet1!#REF!,Sheet1!$M$43,Sheet1!#REF!,Sheet1!$M$44,Sheet1!#REF!,Sheet1!$I$45,Sheet1!$K$45,Sheet1!$M$45,Sheet1!#REF!,Sheet1!#REF!,Sheet1!#REF!,Sheet1!$O$45,Sheet1!$M$47,Sheet1!#REF!,Sheet1!$M$48,Sheet1!#REF!</definedName>
    <definedName name="QB_FORMULA_6" localSheetId="0" hidden="1">Sheet1!$M$49,Sheet1!#REF!,Sheet1!$I$50,Sheet1!$K$50,Sheet1!$M$50,Sheet1!#REF!,Sheet1!#REF!,Sheet1!#REF!,Sheet1!$O$50,Sheet1!$I$68,Sheet1!$K$68,Sheet1!$M$68,Sheet1!#REF!,Sheet1!#REF!,Sheet1!#REF!,Sheet1!$O$68</definedName>
    <definedName name="QB_FORMULA_7" localSheetId="0" hidden="1">Sheet1!$I$69,Sheet1!$K$69,Sheet1!$M$69,Sheet1!#REF!,Sheet1!#REF!,Sheet1!#REF!,Sheet1!$O$69,Sheet1!$I$70,Sheet1!$K$70,Sheet1!$M$70,Sheet1!#REF!,Sheet1!#REF!,Sheet1!#REF!,Sheet1!$O$70,Sheet1!$M$74,Sheet1!#REF!</definedName>
    <definedName name="QB_FORMULA_8" localSheetId="0" hidden="1">Sheet1!$M$75,Sheet1!#REF!,Sheet1!$M$76,Sheet1!#REF!,Sheet1!$M$77,Sheet1!#REF!,Sheet1!$M$78,Sheet1!#REF!,Sheet1!$M$79,Sheet1!#REF!,Sheet1!$M$80,Sheet1!#REF!,Sheet1!$M$81,Sheet1!#REF!,Sheet1!$M$82,Sheet1!#REF!</definedName>
    <definedName name="QB_FORMULA_9" localSheetId="0" hidden="1">Sheet1!$M$83,Sheet1!#REF!,Sheet1!$M$84,Sheet1!#REF!,Sheet1!$M$85,Sheet1!#REF!,Sheet1!$M$86,Sheet1!#REF!,Sheet1!$M$87,Sheet1!#REF!,Sheet1!$M$88,Sheet1!#REF!,Sheet1!$M$89,Sheet1!#REF!,Sheet1!$M$90,Sheet1!#REF!</definedName>
    <definedName name="QB_ROW_103260" localSheetId="0" hidden="1">Sheet1!$G$31</definedName>
    <definedName name="QB_ROW_104250" localSheetId="0" hidden="1">Sheet1!$F$33</definedName>
    <definedName name="QB_ROW_107260" localSheetId="0" hidden="1">Sheet1!$G$36</definedName>
    <definedName name="QB_ROW_112260" localSheetId="0" hidden="1">Sheet1!$G$39</definedName>
    <definedName name="QB_ROW_116260" localSheetId="0" hidden="1">Sheet1!$G$40</definedName>
    <definedName name="QB_ROW_119260" localSheetId="0" hidden="1">Sheet1!$G$41</definedName>
    <definedName name="QB_ROW_123240" localSheetId="0" hidden="1">Sheet1!$G$53</definedName>
    <definedName name="QB_ROW_124260" localSheetId="0" hidden="1">Sheet1!$G$42</definedName>
    <definedName name="QB_ROW_125260" localSheetId="0" hidden="1">Sheet1!$G$43</definedName>
    <definedName name="QB_ROW_151270" localSheetId="0" hidden="1">Sheet1!$H$109</definedName>
    <definedName name="QB_ROW_152260" localSheetId="0" hidden="1">Sheet1!$G$118</definedName>
    <definedName name="QB_ROW_153270" localSheetId="0" hidden="1">Sheet1!$H$110</definedName>
    <definedName name="QB_ROW_154260" localSheetId="0" hidden="1">Sheet1!$G$88</definedName>
    <definedName name="QB_ROW_156270" localSheetId="0" hidden="1">Sheet1!$H$93</definedName>
    <definedName name="QB_ROW_157270" localSheetId="0" hidden="1">Sheet1!$H$94</definedName>
    <definedName name="QB_ROW_158270" localSheetId="0" hidden="1">Sheet1!$H$95</definedName>
    <definedName name="QB_ROW_160270" localSheetId="0" hidden="1">Sheet1!$H$114</definedName>
    <definedName name="QB_ROW_161270" localSheetId="0" hidden="1">Sheet1!$H$102</definedName>
    <definedName name="QB_ROW_162270" localSheetId="0" hidden="1">Sheet1!$H$103</definedName>
    <definedName name="QB_ROW_16250" localSheetId="0" hidden="1">Sheet1!$F$6</definedName>
    <definedName name="QB_ROW_163270" localSheetId="0" hidden="1">Sheet1!$H$96</definedName>
    <definedName name="QB_ROW_164270" localSheetId="0" hidden="1">Sheet1!$H$97</definedName>
    <definedName name="QB_ROW_166270" localSheetId="0" hidden="1">Sheet1!$H$99</definedName>
    <definedName name="QB_ROW_167270" localSheetId="0" hidden="1">Sheet1!$H$111</definedName>
    <definedName name="QB_ROW_168260" localSheetId="0" hidden="1">Sheet1!$G$78</definedName>
    <definedName name="QB_ROW_169260" localSheetId="0" hidden="1">Sheet1!$G$81</definedName>
    <definedName name="QB_ROW_170270" localSheetId="0" hidden="1">Sheet1!$H$104</definedName>
    <definedName name="QB_ROW_172260" localSheetId="0" hidden="1">Sheet1!$G$83</definedName>
    <definedName name="QB_ROW_175260" localSheetId="0" hidden="1">Sheet1!$G$84</definedName>
    <definedName name="QB_ROW_176260" localSheetId="0" hidden="1">Sheet1!$G$85</definedName>
    <definedName name="QB_ROW_177270" localSheetId="0" hidden="1">Sheet1!$H$105</definedName>
    <definedName name="QB_ROW_178260" localSheetId="0" hidden="1">Sheet1!$G$87</definedName>
    <definedName name="QB_ROW_179260" localSheetId="0" hidden="1">Sheet1!$G$75</definedName>
    <definedName name="QB_ROW_182260" localSheetId="0" hidden="1">Sheet1!$G$76</definedName>
    <definedName name="QB_ROW_18301" localSheetId="0" hidden="1">Sheet1!#REF!</definedName>
    <definedName name="QB_ROW_183260" localSheetId="0" hidden="1">Sheet1!$G$77</definedName>
    <definedName name="QB_ROW_187260" localSheetId="0" hidden="1">Sheet1!$G$80</definedName>
    <definedName name="QB_ROW_188260" localSheetId="0" hidden="1">Sheet1!$G$79</definedName>
    <definedName name="QB_ROW_189270" localSheetId="0" hidden="1">Sheet1!$H$140</definedName>
    <definedName name="QB_ROW_19011" localSheetId="0" hidden="1">Sheet1!$B$3</definedName>
    <definedName name="QB_ROW_190270" localSheetId="0" hidden="1">Sheet1!$H$141</definedName>
    <definedName name="QB_ROW_191260" localSheetId="0" hidden="1">Sheet1!$G$123</definedName>
    <definedName name="QB_ROW_19260" localSheetId="0" hidden="1">Sheet1!$G$74</definedName>
    <definedName name="QB_ROW_19311" localSheetId="0" hidden="1">Sheet1!$B$295</definedName>
    <definedName name="QB_ROW_193270" localSheetId="0" hidden="1">Sheet1!$H$142</definedName>
    <definedName name="QB_ROW_196270" localSheetId="0" hidden="1">Sheet1!$H$129</definedName>
    <definedName name="QB_ROW_197260" localSheetId="0" hidden="1">Sheet1!$G$125</definedName>
    <definedName name="QB_ROW_200270" localSheetId="0" hidden="1">Sheet1!$H$154</definedName>
    <definedName name="QB_ROW_20031" localSheetId="0" hidden="1">Sheet1!$D$4</definedName>
    <definedName name="QB_ROW_201270" localSheetId="0" hidden="1">Sheet1!$H$155</definedName>
    <definedName name="QB_ROW_202270" localSheetId="0" hidden="1">Sheet1!$H$135</definedName>
    <definedName name="QB_ROW_203270" localSheetId="0" hidden="1">Sheet1!$H$136</definedName>
    <definedName name="QB_ROW_20331" localSheetId="0" hidden="1">Sheet1!$D$69</definedName>
    <definedName name="QB_ROW_204270" localSheetId="0" hidden="1">Sheet1!$H$130</definedName>
    <definedName name="QB_ROW_205270" localSheetId="0" hidden="1">Sheet1!$H$131</definedName>
    <definedName name="QB_ROW_207270" localSheetId="0" hidden="1">Sheet1!$H$132</definedName>
    <definedName name="QB_ROW_209270" localSheetId="0" hidden="1">Sheet1!$H$144</definedName>
    <definedName name="QB_ROW_210260" localSheetId="0" hidden="1">Sheet1!$G$126</definedName>
    <definedName name="QB_ROW_21031" localSheetId="0" hidden="1">Sheet1!$D$71</definedName>
    <definedName name="QB_ROW_212260" localSheetId="0" hidden="1">Sheet1!$G$127</definedName>
    <definedName name="QB_ROW_21331" localSheetId="0" hidden="1">Sheet1!$D$294</definedName>
    <definedName name="QB_ROW_216270" localSheetId="0" hidden="1">Sheet1!$H$137</definedName>
    <definedName name="QB_ROW_22011" localSheetId="0" hidden="1">Sheet1!#REF!</definedName>
    <definedName name="QB_ROW_22311" localSheetId="0" hidden="1">Sheet1!#REF!</definedName>
    <definedName name="QB_ROW_224270" localSheetId="0" hidden="1">Sheet1!$H$179</definedName>
    <definedName name="QB_ROW_225270" localSheetId="0" hidden="1">Sheet1!$H$180</definedName>
    <definedName name="QB_ROW_227270" localSheetId="0" hidden="1">Sheet1!$H$181</definedName>
    <definedName name="QB_ROW_23021" localSheetId="0" hidden="1">Sheet1!#REF!</definedName>
    <definedName name="QB_ROW_231270" localSheetId="0" hidden="1">Sheet1!$H$170</definedName>
    <definedName name="QB_ROW_23321" localSheetId="0" hidden="1">Sheet1!#REF!</definedName>
    <definedName name="QB_ROW_233270" localSheetId="0" hidden="1">Sheet1!$H$184</definedName>
    <definedName name="QB_ROW_234270" localSheetId="0" hidden="1">Sheet1!$H$185</definedName>
    <definedName name="QB_ROW_235270" localSheetId="0" hidden="1">Sheet1!$H$175</definedName>
    <definedName name="QB_ROW_237270" localSheetId="0" hidden="1">Sheet1!$H$171</definedName>
    <definedName name="QB_ROW_238260" localSheetId="0" hidden="1">Sheet1!$G$161</definedName>
    <definedName name="QB_ROW_239270" localSheetId="0" hidden="1">Sheet1!$H$172</definedName>
    <definedName name="QB_ROW_24021" localSheetId="0" hidden="1">Sheet1!#REF!</definedName>
    <definedName name="QB_ROW_240260" localSheetId="0" hidden="1">Sheet1!$G$162</definedName>
    <definedName name="QB_ROW_241260" localSheetId="0" hidden="1">Sheet1!$G$163</definedName>
    <definedName name="QB_ROW_24321" localSheetId="0" hidden="1">Sheet1!#REF!</definedName>
    <definedName name="QB_ROW_244270" localSheetId="0" hidden="1">Sheet1!$H$176</definedName>
    <definedName name="QB_ROW_246260" localSheetId="0" hidden="1">Sheet1!$G$164</definedName>
    <definedName name="QB_ROW_248260" localSheetId="0" hidden="1">Sheet1!$G$166</definedName>
    <definedName name="QB_ROW_251270" localSheetId="0" hidden="1">Sheet1!$H$201</definedName>
    <definedName name="QB_ROW_253270" localSheetId="0" hidden="1">Sheet1!$H$202</definedName>
    <definedName name="QB_ROW_256270" localSheetId="0" hidden="1">Sheet1!$H$195</definedName>
    <definedName name="QB_ROW_258270" localSheetId="0" hidden="1">Sheet1!$H$197</definedName>
    <definedName name="QB_ROW_259270" localSheetId="0" hidden="1">Sheet1!$H$198</definedName>
    <definedName name="QB_ROW_263260" localSheetId="0" hidden="1">Sheet1!$G$193</definedName>
    <definedName name="QB_ROW_264270" localSheetId="0" hidden="1">Sheet1!$H$220</definedName>
    <definedName name="QB_ROW_266260" localSheetId="0" hidden="1">Sheet1!$G$209</definedName>
    <definedName name="QB_ROW_268270" localSheetId="0" hidden="1">Sheet1!$H$222</definedName>
    <definedName name="QB_ROW_271270" localSheetId="0" hidden="1">Sheet1!$H$215</definedName>
    <definedName name="QB_ROW_275270" localSheetId="0" hidden="1">Sheet1!$H$225</definedName>
    <definedName name="QB_ROW_276260" localSheetId="0" hidden="1">Sheet1!$G$208</definedName>
    <definedName name="QB_ROW_277270" localSheetId="0" hidden="1">Sheet1!$H$214</definedName>
    <definedName name="QB_ROW_278270" localSheetId="0" hidden="1">Sheet1!$H$216</definedName>
    <definedName name="QB_ROW_279270" localSheetId="0" hidden="1">Sheet1!$H$217</definedName>
    <definedName name="QB_ROW_281260" localSheetId="0" hidden="1">Sheet1!$G$210</definedName>
    <definedName name="QB_ROW_286260" localSheetId="0" hidden="1">Sheet1!$G$237</definedName>
    <definedName name="QB_ROW_287260" localSheetId="0" hidden="1">Sheet1!$G$238</definedName>
    <definedName name="QB_ROW_289260" localSheetId="0" hidden="1">Sheet1!$G$239</definedName>
    <definedName name="QB_ROW_292260" localSheetId="0" hidden="1">Sheet1!$G$232</definedName>
    <definedName name="QB_ROW_296260" localSheetId="0" hidden="1">Sheet1!$G$242</definedName>
    <definedName name="QB_ROW_297260" localSheetId="0" hidden="1">Sheet1!$G$243</definedName>
    <definedName name="QB_ROW_298260" localSheetId="0" hidden="1">Sheet1!$G$233</definedName>
    <definedName name="QB_ROW_299260" localSheetId="0" hidden="1">Sheet1!$G$234</definedName>
    <definedName name="QB_ROW_300250" localSheetId="0" hidden="1">Sheet1!$F$230</definedName>
    <definedName name="QB_ROW_304260" localSheetId="0" hidden="1">Sheet1!$G$249</definedName>
    <definedName name="QB_ROW_305260" localSheetId="0" hidden="1">Sheet1!$G$253</definedName>
    <definedName name="QB_ROW_307260" localSheetId="0" hidden="1">Sheet1!$G$250</definedName>
    <definedName name="QB_ROW_310260" localSheetId="0" hidden="1">Sheet1!$G$254</definedName>
    <definedName name="QB_ROW_311270" localSheetId="0" hidden="1">Sheet1!$H$267</definedName>
    <definedName name="QB_ROW_312270" localSheetId="0" hidden="1">Sheet1!$H$268</definedName>
    <definedName name="QB_ROW_313260" localSheetId="0" hidden="1">Sheet1!$G$259</definedName>
    <definedName name="QB_ROW_315270" localSheetId="0" hidden="1">Sheet1!$H$269</definedName>
    <definedName name="QB_ROW_316270" localSheetId="0" hidden="1">Sheet1!$H$263</definedName>
    <definedName name="QB_ROW_318270" localSheetId="0" hidden="1">Sheet1!$H$264</definedName>
    <definedName name="QB_ROW_320260" localSheetId="0" hidden="1">Sheet1!$G$260</definedName>
    <definedName name="QB_ROW_321260" localSheetId="0" hidden="1">Sheet1!$G$261</definedName>
    <definedName name="QB_ROW_336270" localSheetId="0" hidden="1">Sheet1!$H$196</definedName>
    <definedName name="QB_ROW_338260" localSheetId="0" hidden="1">Sheet1!$G$165</definedName>
    <definedName name="QB_ROW_345260" localSheetId="0" hidden="1">Sheet1!$G$25</definedName>
    <definedName name="QB_ROW_347260" localSheetId="0" hidden="1">Sheet1!$G$89</definedName>
    <definedName name="QB_ROW_351260" localSheetId="0" hidden="1">Sheet1!$G$191</definedName>
    <definedName name="QB_ROW_355250" localSheetId="0" hidden="1">Sheet1!$F$276</definedName>
    <definedName name="QB_ROW_356270" localSheetId="0" hidden="1">Sheet1!$H$221</definedName>
    <definedName name="QB_ROW_370260" localSheetId="0" hidden="1">Sheet1!$G$38</definedName>
    <definedName name="QB_ROW_376250" localSheetId="0" hidden="1">Sheet1!$F$7</definedName>
    <definedName name="QB_ROW_384260" localSheetId="0" hidden="1">Sheet1!$G$30</definedName>
    <definedName name="QB_ROW_385060" localSheetId="0" hidden="1">Sheet1!$G$153</definedName>
    <definedName name="QB_ROW_385360" localSheetId="0" hidden="1">Sheet1!$G$156</definedName>
    <definedName name="QB_ROW_386040" localSheetId="0" hidden="1">Sheet1!$E$121</definedName>
    <definedName name="QB_ROW_386340" localSheetId="0" hidden="1">Sheet1!$E$158</definedName>
    <definedName name="QB_ROW_387050" localSheetId="0" hidden="1">Sheet1!$F$122</definedName>
    <definedName name="QB_ROW_387350" localSheetId="0" hidden="1">Sheet1!$F$157</definedName>
    <definedName name="QB_ROW_389060" localSheetId="0" hidden="1">Sheet1!$G$134</definedName>
    <definedName name="QB_ROW_389360" localSheetId="0" hidden="1">Sheet1!$G$138</definedName>
    <definedName name="QB_ROW_390050" localSheetId="0" hidden="1">Sheet1!$F$73</definedName>
    <definedName name="QB_ROW_390350" localSheetId="0" hidden="1">Sheet1!$F$116</definedName>
    <definedName name="QB_ROW_391060" localSheetId="0" hidden="1">Sheet1!$G$128</definedName>
    <definedName name="QB_ROW_391360" localSheetId="0" hidden="1">Sheet1!$G$133</definedName>
    <definedName name="QB_ROW_392060" localSheetId="0" hidden="1">Sheet1!$G$139</definedName>
    <definedName name="QB_ROW_392360" localSheetId="0" hidden="1">Sheet1!$G$147</definedName>
    <definedName name="QB_ROW_393040" localSheetId="0" hidden="1">Sheet1!$E$159</definedName>
    <definedName name="QB_ROW_393340" localSheetId="0" hidden="1">Sheet1!$E$188</definedName>
    <definedName name="QB_ROW_395050" localSheetId="0" hidden="1">Sheet1!$F$160</definedName>
    <definedName name="QB_ROW_395350" localSheetId="0" hidden="1">Sheet1!$F$187</definedName>
    <definedName name="QB_ROW_397040" localSheetId="0" hidden="1">Sheet1!$E$189</definedName>
    <definedName name="QB_ROW_397340" localSheetId="0" hidden="1">Sheet1!$E$205</definedName>
    <definedName name="QB_ROW_398050" localSheetId="0" hidden="1">Sheet1!$F$207</definedName>
    <definedName name="QB_ROW_398350" localSheetId="0" hidden="1">Sheet1!$F$227</definedName>
    <definedName name="QB_ROW_399050" localSheetId="0" hidden="1">Sheet1!$F$190</definedName>
    <definedName name="QB_ROW_399350" localSheetId="0" hidden="1">Sheet1!$F$204</definedName>
    <definedName name="QB_ROW_401040" localSheetId="0" hidden="1">Sheet1!$E$229</definedName>
    <definedName name="QB_ROW_401340" localSheetId="0" hidden="1">Sheet1!$E$245</definedName>
    <definedName name="QB_ROW_402040" localSheetId="0" hidden="1">Sheet1!$E$246</definedName>
    <definedName name="QB_ROW_402340" localSheetId="0" hidden="1">Sheet1!$E$256</definedName>
    <definedName name="QB_ROW_403040" localSheetId="0" hidden="1">Sheet1!$E$257</definedName>
    <definedName name="QB_ROW_403340" localSheetId="0" hidden="1">Sheet1!$E$272</definedName>
    <definedName name="QB_ROW_404040" localSheetId="0" hidden="1">Sheet1!$E$5</definedName>
    <definedName name="QB_ROW_404250" localSheetId="0" hidden="1">Sheet1!$F$51</definedName>
    <definedName name="QB_ROW_404340" localSheetId="0" hidden="1">Sheet1!$E$68</definedName>
    <definedName name="QB_ROW_406060" localSheetId="0" hidden="1">Sheet1!$G$178</definedName>
    <definedName name="QB_ROW_406360" localSheetId="0" hidden="1">Sheet1!$G$182</definedName>
    <definedName name="QB_ROW_407060" localSheetId="0" hidden="1">Sheet1!$G$183</definedName>
    <definedName name="QB_ROW_407360" localSheetId="0" hidden="1">Sheet1!$G$186</definedName>
    <definedName name="QB_ROW_408060" localSheetId="0" hidden="1">Sheet1!$G$169</definedName>
    <definedName name="QB_ROW_408360" localSheetId="0" hidden="1">Sheet1!$G$173</definedName>
    <definedName name="QB_ROW_409060" localSheetId="0" hidden="1">Sheet1!$G$174</definedName>
    <definedName name="QB_ROW_409360" localSheetId="0" hidden="1">Sheet1!$G$177</definedName>
    <definedName name="QB_ROW_410060" localSheetId="0" hidden="1">Sheet1!$G$92</definedName>
    <definedName name="QB_ROW_410360" localSheetId="0" hidden="1">Sheet1!$G$100</definedName>
    <definedName name="QB_ROW_411060" localSheetId="0" hidden="1">Sheet1!$G$101</definedName>
    <definedName name="QB_ROW_411360" localSheetId="0" hidden="1">Sheet1!$G$106</definedName>
    <definedName name="QB_ROW_412060" localSheetId="0" hidden="1">Sheet1!$G$107</definedName>
    <definedName name="QB_ROW_412360" localSheetId="0" hidden="1">Sheet1!$G$112</definedName>
    <definedName name="QB_ROW_413060" localSheetId="0" hidden="1">Sheet1!$G$113</definedName>
    <definedName name="QB_ROW_413360" localSheetId="0" hidden="1">Sheet1!$G$115</definedName>
    <definedName name="QB_ROW_414060" localSheetId="0" hidden="1">Sheet1!$G$194</definedName>
    <definedName name="QB_ROW_414360" localSheetId="0" hidden="1">Sheet1!$G$199</definedName>
    <definedName name="QB_ROW_416060" localSheetId="0" hidden="1">Sheet1!$G$200</definedName>
    <definedName name="QB_ROW_416360" localSheetId="0" hidden="1">Sheet1!$G$203</definedName>
    <definedName name="QB_ROW_418060" localSheetId="0" hidden="1">Sheet1!$G$213</definedName>
    <definedName name="QB_ROW_418360" localSheetId="0" hidden="1">Sheet1!$G$218</definedName>
    <definedName name="QB_ROW_419060" localSheetId="0" hidden="1">Sheet1!$G$224</definedName>
    <definedName name="QB_ROW_419360" localSheetId="0" hidden="1">Sheet1!$G$226</definedName>
    <definedName name="QB_ROW_420060" localSheetId="0" hidden="1">Sheet1!$G$219</definedName>
    <definedName name="QB_ROW_420360" localSheetId="0" hidden="1">Sheet1!$G$223</definedName>
    <definedName name="QB_ROW_421050" localSheetId="0" hidden="1">Sheet1!$F$231</definedName>
    <definedName name="QB_ROW_421350" localSheetId="0" hidden="1">Sheet1!$F$235</definedName>
    <definedName name="QB_ROW_422050" localSheetId="0" hidden="1">Sheet1!$F$236</definedName>
    <definedName name="QB_ROW_422350" localSheetId="0" hidden="1">Sheet1!$F$240</definedName>
    <definedName name="QB_ROW_423050" localSheetId="0" hidden="1">Sheet1!$F$241</definedName>
    <definedName name="QB_ROW_423350" localSheetId="0" hidden="1">Sheet1!$F$244</definedName>
    <definedName name="QB_ROW_424050" localSheetId="0" hidden="1">Sheet1!$F$252</definedName>
    <definedName name="QB_ROW_424350" localSheetId="0" hidden="1">Sheet1!$F$255</definedName>
    <definedName name="QB_ROW_425050" localSheetId="0" hidden="1">Sheet1!$F$248</definedName>
    <definedName name="QB_ROW_425350" localSheetId="0" hidden="1">Sheet1!$F$251</definedName>
    <definedName name="QB_ROW_426060" localSheetId="0" hidden="1">Sheet1!$G$262</definedName>
    <definedName name="QB_ROW_426360" localSheetId="0" hidden="1">Sheet1!$G$265</definedName>
    <definedName name="QB_ROW_428060" localSheetId="0" hidden="1">Sheet1!$G$266</definedName>
    <definedName name="QB_ROW_428360" localSheetId="0" hidden="1">Sheet1!$G$270</definedName>
    <definedName name="QB_ROW_429050" localSheetId="0" hidden="1">Sheet1!$F$258</definedName>
    <definedName name="QB_ROW_429350" localSheetId="0" hidden="1">Sheet1!$F$271</definedName>
    <definedName name="QB_ROW_431040" localSheetId="0" hidden="1">Sheet1!$E$72</definedName>
    <definedName name="QB_ROW_431340" localSheetId="0" hidden="1">Sheet1!$E$120</definedName>
    <definedName name="QB_ROW_432050" localSheetId="0" hidden="1">Sheet1!$F$117</definedName>
    <definedName name="QB_ROW_432350" localSheetId="0" hidden="1">Sheet1!$F$119</definedName>
    <definedName name="QB_ROW_433040" localSheetId="0" hidden="1">Sheet1!$E$206</definedName>
    <definedName name="QB_ROW_433340" localSheetId="0" hidden="1">Sheet1!$E$228</definedName>
    <definedName name="QB_ROW_440260" localSheetId="0" hidden="1">Sheet1!$G$48</definedName>
    <definedName name="QB_ROW_445270" localSheetId="0" hidden="1">Sheet1!$H$98</definedName>
    <definedName name="QB_ROW_449260" localSheetId="0" hidden="1">Sheet1!$G$82</definedName>
    <definedName name="QB_ROW_451260" localSheetId="0" hidden="1">Sheet1!$G$90</definedName>
    <definedName name="QB_ROW_456050" localSheetId="0" hidden="1">Sheet1!$F$8</definedName>
    <definedName name="QB_ROW_456350" localSheetId="0" hidden="1">Sheet1!$F$13</definedName>
    <definedName name="QB_ROW_457050" localSheetId="0" hidden="1">Sheet1!$F$18</definedName>
    <definedName name="QB_ROW_457350" localSheetId="0" hidden="1">Sheet1!$F$21</definedName>
    <definedName name="QB_ROW_458260" localSheetId="0" hidden="1">Sheet1!$G$47</definedName>
    <definedName name="QB_ROW_459050" localSheetId="0" hidden="1">Sheet1!$F$35</definedName>
    <definedName name="QB_ROW_459260" localSheetId="0" hidden="1">Sheet1!$G$44</definedName>
    <definedName name="QB_ROW_459350" localSheetId="0" hidden="1">Sheet1!$F$45</definedName>
    <definedName name="QB_ROW_461260" localSheetId="0" hidden="1">Sheet1!$G$27</definedName>
    <definedName name="QB_ROW_477030" localSheetId="0" hidden="1">Sheet1!#REF!</definedName>
    <definedName name="QB_ROW_477330" localSheetId="0" hidden="1">Sheet1!#REF!</definedName>
    <definedName name="QB_ROW_495240" localSheetId="0" hidden="1">Sheet1!#REF!</definedName>
    <definedName name="QB_ROW_503260" localSheetId="0" hidden="1">Sheet1!$G$37</definedName>
    <definedName name="QB_ROW_506250" localSheetId="0" hidden="1">Sheet1!$F$277</definedName>
    <definedName name="QB_ROW_509240" localSheetId="0" hidden="1">Sheet1!$G$56</definedName>
    <definedName name="QB_ROW_532260" localSheetId="0" hidden="1">Sheet1!$G$86</definedName>
    <definedName name="QB_ROW_535240" localSheetId="0" hidden="1">Sheet1!$G$57</definedName>
    <definedName name="QB_ROW_596030" localSheetId="0" hidden="1">Sheet1!#REF!</definedName>
    <definedName name="QB_ROW_596330" localSheetId="0" hidden="1">Sheet1!#REF!</definedName>
    <definedName name="QB_ROW_597030" localSheetId="0" hidden="1">Sheet1!#REF!</definedName>
    <definedName name="QB_ROW_597330" localSheetId="0" hidden="1">Sheet1!#REF!</definedName>
    <definedName name="QB_ROW_598240" localSheetId="0" hidden="1">Sheet1!#REF!</definedName>
    <definedName name="QB_ROW_599240" localSheetId="0" hidden="1">Sheet1!$H$146</definedName>
    <definedName name="QB_ROW_600030" localSheetId="0" hidden="1">Sheet1!#REF!</definedName>
    <definedName name="QB_ROW_600330" localSheetId="0" hidden="1">Sheet1!#REF!</definedName>
    <definedName name="QB_ROW_602240" localSheetId="0" hidden="1">Sheet1!#REF!</definedName>
    <definedName name="QB_ROW_607260" localSheetId="0" hidden="1">Sheet1!$G$124</definedName>
    <definedName name="QB_ROW_609250" localSheetId="0" hidden="1">Sheet1!$F$247</definedName>
    <definedName name="QB_ROW_610240" localSheetId="0" hidden="1">Sheet1!$G$211</definedName>
    <definedName name="QB_ROW_611250" localSheetId="0" hidden="1">Sheet1!$F$34</definedName>
    <definedName name="QB_ROW_613240" localSheetId="0" hidden="1">Sheet1!$G$54</definedName>
    <definedName name="QB_ROW_614270" localSheetId="0" hidden="1">Sheet1!$H$145</definedName>
    <definedName name="QB_ROW_615240" localSheetId="0" hidden="1">Sheet1!#REF!</definedName>
    <definedName name="QB_ROW_616270" localSheetId="0" hidden="1">Sheet1!$H$143</definedName>
    <definedName name="QB_ROW_619040" localSheetId="0" hidden="1">Sheet1!$E$273</definedName>
    <definedName name="QB_ROW_619340" localSheetId="0" hidden="1">Sheet1!$E$283</definedName>
    <definedName name="QB_ROW_620250" localSheetId="0" hidden="1">Sheet1!$F$274</definedName>
    <definedName name="QB_ROW_621250" localSheetId="0" hidden="1">Sheet1!$F$275</definedName>
    <definedName name="QB_ROW_622260" localSheetId="0" hidden="1">Sheet1!$G$192</definedName>
    <definedName name="QB_ROW_641240" localSheetId="0" hidden="1">Sheet1!$G$167</definedName>
    <definedName name="QB_ROW_642240" localSheetId="0" hidden="1">Sheet1!$G$55</definedName>
    <definedName name="QB_ROW_647240" localSheetId="0" hidden="1">Sheet1!$G$58</definedName>
    <definedName name="QB_ROW_650240" localSheetId="0" hidden="1">Sheet1!$G$212</definedName>
    <definedName name="QB_ROW_654240" localSheetId="0" hidden="1">Sheet1!$G$91</definedName>
    <definedName name="QB_ROW_669240" localSheetId="0" hidden="1">Sheet1!#REF!</definedName>
    <definedName name="QB_ROW_670240" localSheetId="0" hidden="1">Sheet1!$F$282</definedName>
    <definedName name="QB_ROW_673240" localSheetId="0" hidden="1">Sheet1!$G$168</definedName>
    <definedName name="QB_ROW_683230" localSheetId="0" hidden="1">Sheet1!$G$63</definedName>
    <definedName name="QB_ROW_684230" localSheetId="0" hidden="1">Sheet1!$G$65</definedName>
    <definedName name="QB_ROW_687230" localSheetId="0" hidden="1">Sheet1!$G$64</definedName>
    <definedName name="QB_ROW_688230" localSheetId="0" hidden="1">Sheet1!$G$66</definedName>
    <definedName name="QB_ROW_693250" localSheetId="0" hidden="1">Sheet1!$F$278</definedName>
    <definedName name="QB_ROW_694250" localSheetId="0" hidden="1">Sheet1!$F$279</definedName>
    <definedName name="QB_ROW_695250" localSheetId="0" hidden="1">Sheet1!$F$280</definedName>
    <definedName name="QB_ROW_698240" localSheetId="0" hidden="1">Sheet1!$G$61</definedName>
    <definedName name="QB_ROW_700050" localSheetId="0" hidden="1">Sheet1!$F$46</definedName>
    <definedName name="QB_ROW_700350" localSheetId="0" hidden="1">Sheet1!$F$50</definedName>
    <definedName name="QB_ROW_701260" localSheetId="0" hidden="1">Sheet1!$G$49</definedName>
    <definedName name="QB_ROW_708240" localSheetId="0" hidden="1">Sheet1!$F$281</definedName>
    <definedName name="QB_ROW_709030" localSheetId="0" hidden="1">Sheet1!#REF!</definedName>
    <definedName name="QB_ROW_709240" localSheetId="0" hidden="1">Sheet1!$G$59</definedName>
    <definedName name="QB_ROW_709330" localSheetId="0" hidden="1">Sheet1!#REF!</definedName>
    <definedName name="QB_ROW_711050" localSheetId="0" hidden="1">Sheet1!$F$23</definedName>
    <definedName name="QB_ROW_711350" localSheetId="0" hidden="1">Sheet1!$F$32</definedName>
    <definedName name="QB_ROW_714060" localSheetId="0" hidden="1">Sheet1!$G$148</definedName>
    <definedName name="QB_ROW_714360" localSheetId="0" hidden="1">Sheet1!$G$152</definedName>
    <definedName name="QB_ROW_715270" localSheetId="0" hidden="1">Sheet1!$H$149</definedName>
    <definedName name="QB_ROW_716270" localSheetId="0" hidden="1">Sheet1!$H$150</definedName>
    <definedName name="QB_ROW_717270" localSheetId="0" hidden="1">Sheet1!$H$151</definedName>
    <definedName name="QB_ROW_722240" localSheetId="0" hidden="1">Sheet1!$G$62</definedName>
    <definedName name="QB_ROW_724240" localSheetId="0" hidden="1">Sheet1!$G$60</definedName>
    <definedName name="QB_ROW_7270" localSheetId="0" hidden="1">Sheet1!$H$108</definedName>
    <definedName name="QB_ROW_76260" localSheetId="0" hidden="1">Sheet1!$G$9</definedName>
    <definedName name="QB_ROW_77260" localSheetId="0" hidden="1">Sheet1!$G$10</definedName>
    <definedName name="QB_ROW_78260" localSheetId="0" hidden="1">Sheet1!$G$11</definedName>
    <definedName name="QB_ROW_79260" localSheetId="0" hidden="1">Sheet1!$G$12</definedName>
    <definedName name="QB_ROW_82250" localSheetId="0" hidden="1">Sheet1!$F$14</definedName>
    <definedName name="QB_ROW_83250" localSheetId="0" hidden="1">Sheet1!$F$15</definedName>
    <definedName name="QB_ROW_84250" localSheetId="0" hidden="1">Sheet1!$F$16</definedName>
    <definedName name="QB_ROW_86250" localSheetId="0" hidden="1">Sheet1!$F$17</definedName>
    <definedName name="QB_ROW_86321" localSheetId="0" hidden="1">Sheet1!$C$70</definedName>
    <definedName name="QB_ROW_87260" localSheetId="0" hidden="1">Sheet1!$G$19</definedName>
    <definedName name="QB_ROW_89260" localSheetId="0" hidden="1">Sheet1!$G$20</definedName>
    <definedName name="QB_ROW_91250" localSheetId="0" hidden="1">Sheet1!$F$22</definedName>
    <definedName name="QB_ROW_92260" localSheetId="0" hidden="1">Sheet1!$G$24</definedName>
    <definedName name="QB_ROW_93260" localSheetId="0" hidden="1">Sheet1!$G$26</definedName>
    <definedName name="QB_ROW_94260" localSheetId="0" hidden="1">Sheet1!$G$28</definedName>
    <definedName name="QB_ROW_95260" localSheetId="0" hidden="1">Sheet1!$G$29</definedName>
    <definedName name="QBCANSUPPORTUPDATE" localSheetId="0">TRUE</definedName>
    <definedName name="QBCOMPANYFILENAME" localSheetId="0">"F:\dewey beach.qbw"</definedName>
    <definedName name="QBENDDATE" localSheetId="0">20180430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8</definedName>
    <definedName name="QBSTARTDATE" localSheetId="0">20180401</definedName>
  </definedNames>
  <calcPr calcId="125725"/>
</workbook>
</file>

<file path=xl/calcChain.xml><?xml version="1.0" encoding="utf-8"?>
<calcChain xmlns="http://schemas.openxmlformats.org/spreadsheetml/2006/main">
  <c r="I242" i="1"/>
  <c r="I233"/>
  <c r="I239"/>
  <c r="I238"/>
  <c r="I237"/>
  <c r="M239" l="1"/>
  <c r="M238"/>
  <c r="I244"/>
  <c r="I288"/>
  <c r="I286"/>
  <c r="K286"/>
  <c r="O289"/>
  <c r="O293" s="1"/>
  <c r="M292"/>
  <c r="M291"/>
  <c r="M290"/>
  <c r="M287"/>
  <c r="I67"/>
  <c r="K67"/>
  <c r="O67"/>
  <c r="M57"/>
  <c r="O283"/>
  <c r="K283"/>
  <c r="I283"/>
  <c r="I147"/>
  <c r="K147"/>
  <c r="O147"/>
  <c r="M66"/>
  <c r="M65"/>
  <c r="M64"/>
  <c r="M63"/>
  <c r="M59"/>
  <c r="M281"/>
  <c r="M62"/>
  <c r="M61"/>
  <c r="M60"/>
  <c r="M91"/>
  <c r="M212"/>
  <c r="M58"/>
  <c r="M211"/>
  <c r="M56"/>
  <c r="M167"/>
  <c r="M55"/>
  <c r="M54"/>
  <c r="M146"/>
  <c r="M53"/>
  <c r="M282"/>
  <c r="M280"/>
  <c r="M279"/>
  <c r="M278"/>
  <c r="M277"/>
  <c r="M276"/>
  <c r="M275"/>
  <c r="M274"/>
  <c r="O270"/>
  <c r="K270"/>
  <c r="I270"/>
  <c r="M269"/>
  <c r="M268"/>
  <c r="M267"/>
  <c r="O265"/>
  <c r="K265"/>
  <c r="I265"/>
  <c r="M264"/>
  <c r="M263"/>
  <c r="M261"/>
  <c r="M260"/>
  <c r="M259"/>
  <c r="O255"/>
  <c r="K255"/>
  <c r="I255"/>
  <c r="M254"/>
  <c r="M253"/>
  <c r="O251"/>
  <c r="K251"/>
  <c r="I251"/>
  <c r="M250"/>
  <c r="M249"/>
  <c r="M247"/>
  <c r="O244"/>
  <c r="K244"/>
  <c r="M243"/>
  <c r="O240"/>
  <c r="K240"/>
  <c r="M237"/>
  <c r="O235"/>
  <c r="K235"/>
  <c r="I235"/>
  <c r="M234"/>
  <c r="M233"/>
  <c r="M232"/>
  <c r="M230"/>
  <c r="O226"/>
  <c r="K226"/>
  <c r="I226"/>
  <c r="M225"/>
  <c r="O223"/>
  <c r="K223"/>
  <c r="I223"/>
  <c r="M222"/>
  <c r="M221"/>
  <c r="M220"/>
  <c r="O218"/>
  <c r="K218"/>
  <c r="I218"/>
  <c r="M217"/>
  <c r="M216"/>
  <c r="M215"/>
  <c r="M214"/>
  <c r="M210"/>
  <c r="M209"/>
  <c r="M208"/>
  <c r="O203"/>
  <c r="K203"/>
  <c r="I203"/>
  <c r="M202"/>
  <c r="M201"/>
  <c r="O199"/>
  <c r="K199"/>
  <c r="I199"/>
  <c r="M198"/>
  <c r="M197"/>
  <c r="M196"/>
  <c r="M195"/>
  <c r="M193"/>
  <c r="M192"/>
  <c r="M191"/>
  <c r="O186"/>
  <c r="K186"/>
  <c r="I186"/>
  <c r="M185"/>
  <c r="M184"/>
  <c r="O182"/>
  <c r="K182"/>
  <c r="I182"/>
  <c r="M181"/>
  <c r="M180"/>
  <c r="M179"/>
  <c r="O177"/>
  <c r="K177"/>
  <c r="I177"/>
  <c r="M176"/>
  <c r="M175"/>
  <c r="O173"/>
  <c r="K173"/>
  <c r="I173"/>
  <c r="M172"/>
  <c r="M171"/>
  <c r="M170"/>
  <c r="M166"/>
  <c r="M165"/>
  <c r="M164"/>
  <c r="M163"/>
  <c r="M162"/>
  <c r="M161"/>
  <c r="O156"/>
  <c r="K156"/>
  <c r="I156"/>
  <c r="M155"/>
  <c r="M154"/>
  <c r="O152"/>
  <c r="K152"/>
  <c r="I152"/>
  <c r="M151"/>
  <c r="M150"/>
  <c r="M149"/>
  <c r="M145"/>
  <c r="M144"/>
  <c r="M143"/>
  <c r="M142"/>
  <c r="M141"/>
  <c r="M140"/>
  <c r="O138"/>
  <c r="K138"/>
  <c r="I138"/>
  <c r="M137"/>
  <c r="M135"/>
  <c r="O133"/>
  <c r="K133"/>
  <c r="I133"/>
  <c r="M132"/>
  <c r="M131"/>
  <c r="M130"/>
  <c r="M129"/>
  <c r="M127"/>
  <c r="M126"/>
  <c r="M125"/>
  <c r="M124"/>
  <c r="M123"/>
  <c r="O119"/>
  <c r="K119"/>
  <c r="I119"/>
  <c r="M118"/>
  <c r="O115"/>
  <c r="K115"/>
  <c r="I115"/>
  <c r="M114"/>
  <c r="O112"/>
  <c r="K112"/>
  <c r="I112"/>
  <c r="M111"/>
  <c r="M110"/>
  <c r="M109"/>
  <c r="M108"/>
  <c r="O106"/>
  <c r="K106"/>
  <c r="I106"/>
  <c r="M105"/>
  <c r="M104"/>
  <c r="M103"/>
  <c r="M102"/>
  <c r="O100"/>
  <c r="K100"/>
  <c r="I100"/>
  <c r="M99"/>
  <c r="M98"/>
  <c r="M97"/>
  <c r="M96"/>
  <c r="M95"/>
  <c r="M94"/>
  <c r="M93"/>
  <c r="M90"/>
  <c r="M89"/>
  <c r="M88"/>
  <c r="M87"/>
  <c r="M86"/>
  <c r="M85"/>
  <c r="M84"/>
  <c r="M83"/>
  <c r="M82"/>
  <c r="M81"/>
  <c r="M80"/>
  <c r="M79"/>
  <c r="M78"/>
  <c r="M77"/>
  <c r="M76"/>
  <c r="M75"/>
  <c r="M74"/>
  <c r="O50"/>
  <c r="K50"/>
  <c r="I50"/>
  <c r="M49"/>
  <c r="M48"/>
  <c r="M47"/>
  <c r="O45"/>
  <c r="K45"/>
  <c r="I45"/>
  <c r="M44"/>
  <c r="M43"/>
  <c r="M42"/>
  <c r="M41"/>
  <c r="M40"/>
  <c r="M39"/>
  <c r="M38"/>
  <c r="M37"/>
  <c r="M36"/>
  <c r="M34"/>
  <c r="M33"/>
  <c r="O32"/>
  <c r="K32"/>
  <c r="I32"/>
  <c r="M31"/>
  <c r="M30"/>
  <c r="M29"/>
  <c r="M28"/>
  <c r="M27"/>
  <c r="M26"/>
  <c r="M25"/>
  <c r="M24"/>
  <c r="M22"/>
  <c r="O21"/>
  <c r="K21"/>
  <c r="I21"/>
  <c r="M20"/>
  <c r="M19"/>
  <c r="M17"/>
  <c r="M16"/>
  <c r="M15"/>
  <c r="M14"/>
  <c r="O13"/>
  <c r="K13"/>
  <c r="I13"/>
  <c r="M12"/>
  <c r="M11"/>
  <c r="M10"/>
  <c r="M9"/>
  <c r="M7"/>
  <c r="M6"/>
  <c r="M286" l="1"/>
  <c r="K245"/>
  <c r="K68"/>
  <c r="K69" s="1"/>
  <c r="K70" s="1"/>
  <c r="O187"/>
  <c r="M288"/>
  <c r="I289"/>
  <c r="M67"/>
  <c r="I68"/>
  <c r="I69" s="1"/>
  <c r="I70" s="1"/>
  <c r="I240"/>
  <c r="M242"/>
  <c r="K289"/>
  <c r="K187"/>
  <c r="K188" s="1"/>
  <c r="I187"/>
  <c r="M283"/>
  <c r="I227"/>
  <c r="O227"/>
  <c r="O228" s="1"/>
  <c r="K227"/>
  <c r="K228" s="1"/>
  <c r="O188"/>
  <c r="M147"/>
  <c r="I116"/>
  <c r="O116"/>
  <c r="O120" s="1"/>
  <c r="M177"/>
  <c r="O68"/>
  <c r="O69" s="1"/>
  <c r="O70" s="1"/>
  <c r="K116"/>
  <c r="K120" s="1"/>
  <c r="M226"/>
  <c r="I271"/>
  <c r="O271"/>
  <c r="O272" s="1"/>
  <c r="M223"/>
  <c r="M100"/>
  <c r="M21"/>
  <c r="M106"/>
  <c r="M115"/>
  <c r="M152"/>
  <c r="O157"/>
  <c r="O158" s="1"/>
  <c r="M173"/>
  <c r="M50"/>
  <c r="M182"/>
  <c r="I204"/>
  <c r="O204"/>
  <c r="O205" s="1"/>
  <c r="M244"/>
  <c r="M251"/>
  <c r="M255"/>
  <c r="M32"/>
  <c r="M119"/>
  <c r="K157"/>
  <c r="K158" s="1"/>
  <c r="I157"/>
  <c r="K204"/>
  <c r="K205" s="1"/>
  <c r="M203"/>
  <c r="I256"/>
  <c r="O256"/>
  <c r="M270"/>
  <c r="M218"/>
  <c r="M45"/>
  <c r="M156"/>
  <c r="M186"/>
  <c r="M235"/>
  <c r="O245"/>
  <c r="K256"/>
  <c r="K271"/>
  <c r="K272" s="1"/>
  <c r="M13"/>
  <c r="M112"/>
  <c r="M138"/>
  <c r="M199"/>
  <c r="M265"/>
  <c r="M133"/>
  <c r="I188" l="1"/>
  <c r="I158"/>
  <c r="I205"/>
  <c r="I272"/>
  <c r="I293"/>
  <c r="I228"/>
  <c r="I120"/>
  <c r="O294"/>
  <c r="O295" s="1"/>
  <c r="M68"/>
  <c r="M69" s="1"/>
  <c r="M70" s="1"/>
  <c r="I245"/>
  <c r="M240"/>
  <c r="M245" s="1"/>
  <c r="K293"/>
  <c r="K294" s="1"/>
  <c r="K295" s="1"/>
  <c r="M289"/>
  <c r="M227"/>
  <c r="M228" s="1"/>
  <c r="M187"/>
  <c r="M188" s="1"/>
  <c r="M116"/>
  <c r="M120" s="1"/>
  <c r="M157"/>
  <c r="M158" s="1"/>
  <c r="M204"/>
  <c r="M205" s="1"/>
  <c r="M271"/>
  <c r="M272" s="1"/>
  <c r="M256"/>
  <c r="I294" l="1"/>
  <c r="M293"/>
  <c r="M294" s="1"/>
  <c r="M295" s="1"/>
  <c r="I295" l="1"/>
</calcChain>
</file>

<file path=xl/sharedStrings.xml><?xml version="1.0" encoding="utf-8"?>
<sst xmlns="http://schemas.openxmlformats.org/spreadsheetml/2006/main" count="297" uniqueCount="295">
  <si>
    <t>Apr 18</t>
  </si>
  <si>
    <t>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</si>
  <si>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</si>
  <si>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</si>
  <si>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</si>
  <si>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</si>
  <si>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</si>
  <si>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</si>
  <si>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</si>
  <si>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</si>
  <si>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</si>
  <si>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</si>
  <si>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</si>
  <si>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</si>
  <si>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</si>
  <si>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</si>
  <si>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</si>
  <si>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</si>
  <si>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</si>
  <si>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</si>
  <si>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</si>
  <si>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</si>
  <si>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</si>
  <si>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</si>
  <si>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</si>
  <si>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</si>
  <si>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</si>
  <si>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</si>
  <si>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</si>
  <si>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</si>
  <si>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</si>
  <si>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</si>
  <si>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</si>
  <si>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</si>
  <si>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</si>
  <si>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</si>
  <si>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</si>
  <si>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</si>
  <si>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</si>
  <si>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</si>
  <si>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</si>
  <si>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</si>
  <si>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</si>
  <si>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</si>
  <si>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</si>
  <si>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</si>
  <si>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</si>
  <si>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</si>
  <si>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</si>
  <si>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</si>
  <si>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</si>
  <si>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</si>
  <si>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</si>
  <si>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</si>
  <si>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</si>
  <si>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</si>
  <si>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</si>
  <si>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</si>
  <si>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</si>
  <si>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</si>
  <si>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</si>
  <si>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</si>
  <si>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</si>
  <si>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</si>
  <si>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</si>
  <si>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</si>
  <si>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</si>
  <si>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</si>
  <si>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</si>
  <si>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</si>
  <si>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</si>
  <si>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6010510 · Town Hall Expenses</t>
  </si>
  <si>
    <t>6012000 · Committee Expenses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</si>
  <si>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</si>
  <si>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</si>
  <si>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</si>
  <si>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</si>
  <si>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</si>
  <si>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</si>
  <si>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</si>
  <si>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</si>
  <si>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</si>
  <si>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Supplies</t>
  </si>
  <si>
    <t>Total 601A · Administrative</t>
  </si>
  <si>
    <t>601B · Building Expenses</t>
  </si>
  <si>
    <t>6010130 · Building Maintenance &amp; Supplies</t>
  </si>
  <si>
    <t>6010140 · Heat, Electric &amp; Water</t>
  </si>
  <si>
    <t>6010240 · Janitorial/Pest Control Service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</si>
  <si>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</si>
  <si>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</si>
  <si>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</si>
  <si>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</si>
  <si>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</si>
  <si>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</si>
  <si>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</si>
  <si>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</si>
  <si>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</si>
  <si>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</si>
  <si>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</si>
  <si>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</si>
  <si>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60102 · Administrative Below-the-Line</t>
  </si>
  <si>
    <t>6012001 · Season Party</t>
  </si>
  <si>
    <t>Total 60102 · Administrative Below-the-Line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</si>
  <si>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</si>
  <si>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</si>
  <si>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</si>
  <si>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</si>
  <si>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</si>
  <si>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</si>
  <si>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</si>
  <si>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</si>
  <si>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</si>
  <si>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</si>
  <si>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</si>
  <si>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</si>
  <si>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</si>
  <si>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</si>
  <si>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</si>
  <si>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</si>
  <si>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6020140 · Heat &amp; Electric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</si>
  <si>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</si>
  <si>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</si>
  <si>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</si>
  <si>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</si>
  <si>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</si>
  <si>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</si>
  <si>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</si>
  <si>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</si>
  <si>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</si>
  <si>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</si>
  <si>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</si>
  <si>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</si>
  <si>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</si>
  <si>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</si>
  <si>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</si>
  <si>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</si>
  <si>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</si>
  <si>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</si>
  <si>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</si>
  <si>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</si>
  <si>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</si>
  <si>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</si>
  <si>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</si>
  <si>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</si>
  <si>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</si>
  <si>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</si>
  <si>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</si>
  <si>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</si>
  <si>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</si>
  <si>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</si>
  <si>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</si>
  <si>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</si>
  <si>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</si>
  <si>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</si>
  <si>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</si>
  <si>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</si>
  <si>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</si>
  <si>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</si>
  <si>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</si>
  <si>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</si>
  <si>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</si>
  <si>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</si>
  <si>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</si>
  <si>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</si>
  <si>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</si>
  <si>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</si>
  <si>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</si>
  <si>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</si>
  <si>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</si>
  <si>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</si>
  <si>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</si>
  <si>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</si>
  <si>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</si>
  <si>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</si>
  <si>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</si>
  <si>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</si>
  <si>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</si>
  <si>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</si>
  <si>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</si>
  <si>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</si>
  <si>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Alderman Payroll &amp; HR Expenses</t>
  </si>
  <si>
    <t>6040010 · Salaries &amp; Wages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</si>
  <si>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</si>
  <si>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</si>
  <si>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</si>
  <si>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</si>
  <si>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</si>
  <si>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</si>
  <si>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</si>
  <si>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</si>
  <si>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</si>
  <si>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</si>
  <si>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6050015 · Telephone</t>
  </si>
  <si>
    <t>6050070 · Insurance</t>
  </si>
  <si>
    <t>6050160 · Postage 05</t>
  </si>
  <si>
    <t>6050180 · Supplies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</si>
  <si>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</si>
  <si>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</si>
  <si>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</si>
  <si>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</si>
  <si>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</si>
  <si>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</si>
  <si>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</si>
  <si>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</si>
  <si>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</si>
  <si>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</si>
  <si>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</si>
  <si>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</si>
  <si>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</si>
  <si>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</si>
  <si>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</si>
  <si>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</si>
  <si>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</si>
  <si>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</si>
  <si>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</si>
  <si>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</si>
  <si>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</si>
  <si>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</si>
  <si>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</si>
  <si>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</si>
  <si>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</si>
  <si>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</si>
  <si>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</si>
  <si>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</si>
  <si>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</si>
  <si>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</si>
  <si>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</si>
  <si>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</si>
  <si>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</si>
  <si>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</si>
  <si>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</si>
  <si>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</si>
  <si>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</si>
  <si>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</si>
  <si>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</si>
  <si>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</si>
  <si>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</si>
  <si>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</si>
  <si>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</si>
  <si>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</si>
  <si>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</si>
  <si>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</si>
  <si>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</si>
  <si>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</si>
  <si>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Seasonal Payroll &amp; HR Expenses</t>
  </si>
  <si>
    <t>6080010 · Salaries &amp; Wages</t>
  </si>
  <si>
    <t>6080020 · Employee Benefits</t>
  </si>
  <si>
    <t>6080050 · Payroll Taxes</t>
  </si>
  <si>
    <t>Total 608P · Seasonal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</si>
  <si>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</si>
  <si>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</si>
  <si>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</si>
  <si>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</si>
  <si>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</si>
  <si>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</si>
  <si>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</si>
  <si>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</si>
  <si>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Analytical Review</t>
  </si>
  <si>
    <t>6090108 · Rainy Day Fund</t>
  </si>
  <si>
    <t>Total 609 · Town Operating</t>
  </si>
  <si>
    <t>Total Expense</t>
  </si>
  <si>
    <t>Net Ordinary Income</t>
  </si>
  <si>
    <t>9010031 · Bayard Ave Loan Expense</t>
  </si>
  <si>
    <t>9020030 · Police Running&amp;Other Event Fees</t>
  </si>
  <si>
    <t>9020031 · Police Run&amp;OtherEvents- Payroll</t>
  </si>
  <si>
    <t>9020040 · Pension State Funding</t>
  </si>
  <si>
    <t>9030020 · Municipal St Aid Grant (Restr)</t>
  </si>
  <si>
    <t>9030021 · Municipal St Aid Expenditures</t>
  </si>
  <si>
    <t>9030041 · Other Streets Expense</t>
  </si>
  <si>
    <t>9050010 · Lifeguard Operations Donations</t>
  </si>
  <si>
    <t>9050011 · Lifeguard Operations Expenses</t>
  </si>
  <si>
    <t>9050020 · Beach Program Donations</t>
  </si>
  <si>
    <t>9050090 · Lifeguards Donations (Restr)</t>
  </si>
  <si>
    <t>9050091 · Lifeguard Donation Expend (Rest</t>
  </si>
  <si>
    <t>9510010 · Extraordinary DBE Exp</t>
  </si>
  <si>
    <t>9510015 · DBE Review Fund Income</t>
  </si>
  <si>
    <t>9510020 · Extraordin DBE Property Income</t>
  </si>
  <si>
    <t>9510025 · Monthly Pay towards 300k Total</t>
  </si>
  <si>
    <t>9510030 · Town Hall Property Planning</t>
  </si>
  <si>
    <t>9510000 · Town Hall - Other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</si>
  <si>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</si>
  <si>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</si>
  <si>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</si>
  <si>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</si>
  <si>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900 - Formerly Below The Line Items</t>
  </si>
  <si>
    <t>Total 900 - Formerly Below The Line Items</t>
  </si>
  <si>
    <t>610 - Building Inspector</t>
  </si>
  <si>
    <t>6100010 · Salaries &amp; Wages</t>
  </si>
  <si>
    <t>6100020 · Employee Benefits</t>
  </si>
  <si>
    <t>6100050 · Payroll Taxes</t>
  </si>
  <si>
    <t>Total 610 - Building Inspector</t>
  </si>
  <si>
    <t>6100150 · Telephone</t>
  </si>
  <si>
    <t>6100110 · Gasoline &amp; Mileage Reimb</t>
  </si>
  <si>
    <t>6100210 · Misc</t>
  </si>
  <si>
    <t>$ Diff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</si>
</sst>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49" fontId="3" fillId="0" borderId="0" xfId="0" applyNumberFormat="1" applyFont="1"/>
    <xf numFmtId="49" fontId="3" fillId="0" borderId="0" xfId="0" applyNumberFormat="1" applyFont="1" applyFill="1"/>
    <xf numFmtId="0" fontId="0" fillId="0" borderId="0" xfId="0" applyFont="1"/>
    <xf numFmtId="0" fontId="3" fillId="0" borderId="0" xfId="0" applyNumberFormat="1" applyFont="1"/>
    <xf numFmtId="0" fontId="2" fillId="0" borderId="0" xfId="0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Border="1"/>
    <xf numFmtId="43" fontId="2" fillId="0" borderId="0" xfId="0" applyNumberFormat="1" applyFont="1" applyFill="1"/>
    <xf numFmtId="164" fontId="2" fillId="0" borderId="0" xfId="0" applyNumberFormat="1" applyFont="1" applyFill="1"/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Continuous"/>
    </xf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 applyBorder="1"/>
    <xf numFmtId="164" fontId="3" fillId="0" borderId="4" xfId="1" applyNumberFormat="1" applyFont="1" applyBorder="1"/>
    <xf numFmtId="164" fontId="3" fillId="0" borderId="3" xfId="1" applyNumberFormat="1" applyFont="1" applyBorder="1"/>
    <xf numFmtId="164" fontId="3" fillId="0" borderId="2" xfId="1" applyNumberFormat="1" applyFont="1" applyBorder="1"/>
    <xf numFmtId="164" fontId="0" fillId="0" borderId="0" xfId="1" applyNumberFormat="1" applyFont="1"/>
    <xf numFmtId="164" fontId="0" fillId="0" borderId="0" xfId="0" applyNumberFormat="1" applyFont="1"/>
    <xf numFmtId="164" fontId="1" fillId="0" borderId="0" xfId="1" applyNumberFormat="1" applyFont="1" applyBorder="1"/>
    <xf numFmtId="164" fontId="1" fillId="0" borderId="4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95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5" outlineLevelRow="1"/>
  <cols>
    <col min="1" max="7" width="3" style="4" customWidth="1"/>
    <col min="8" max="8" width="36.42578125" style="4" customWidth="1"/>
    <col min="9" max="9" width="10" style="21" bestFit="1" customWidth="1"/>
    <col min="10" max="10" width="2.28515625" style="21" customWidth="1"/>
    <col min="11" max="11" width="9.85546875" style="21" bestFit="1" customWidth="1"/>
    <col min="12" max="12" width="2.28515625" style="21" customWidth="1"/>
    <col min="13" max="13" width="12.140625" style="21" bestFit="1" customWidth="1"/>
    <col min="14" max="14" width="2.28515625" style="21" customWidth="1"/>
    <col min="15" max="15" width="12.5703125" style="21" bestFit="1" customWidth="1"/>
    <col min="16" max="16384" width="9.140625" style="3"/>
  </cols>
  <sheetData>
    <row r="1" spans="1:17">
      <c r="A1" s="1"/>
      <c r="B1" s="1"/>
      <c r="C1" s="1"/>
      <c r="D1" s="1"/>
      <c r="E1" s="1"/>
      <c r="F1" s="1"/>
      <c r="G1" s="1"/>
      <c r="H1" s="1"/>
      <c r="I1" s="14"/>
      <c r="J1" s="14"/>
      <c r="K1" s="14"/>
      <c r="L1" s="14"/>
      <c r="M1" s="14"/>
      <c r="N1" s="14"/>
      <c r="O1" s="14"/>
    </row>
    <row r="2" spans="1:17" s="13" customFormat="1" ht="15.75" thickBot="1">
      <c r="A2" s="12"/>
      <c r="B2" s="12"/>
      <c r="C2" s="12"/>
      <c r="D2" s="12"/>
      <c r="E2" s="12"/>
      <c r="F2" s="12"/>
      <c r="G2" s="12"/>
      <c r="H2" s="12"/>
      <c r="I2" s="27" t="s">
        <v>0</v>
      </c>
      <c r="J2" s="26"/>
      <c r="K2" s="27" t="s">
        <v>1</v>
      </c>
      <c r="L2" s="26"/>
      <c r="M2" s="27" t="s">
        <v>294</v>
      </c>
      <c r="N2" s="26"/>
      <c r="O2" s="27" t="s">
        <v>2</v>
      </c>
    </row>
    <row r="3" spans="1:17">
      <c r="A3" s="1"/>
      <c r="B3" s="1" t="s">
        <v>3</v>
      </c>
      <c r="C3" s="1"/>
      <c r="D3" s="1"/>
      <c r="E3" s="1"/>
      <c r="F3" s="1"/>
      <c r="G3" s="1"/>
      <c r="H3" s="1"/>
      <c r="I3" s="15"/>
      <c r="J3" s="15"/>
      <c r="K3" s="15"/>
      <c r="L3" s="15"/>
      <c r="M3" s="15"/>
      <c r="N3" s="15"/>
      <c r="O3" s="15"/>
    </row>
    <row r="4" spans="1:17">
      <c r="A4" s="1"/>
      <c r="B4" s="1"/>
      <c r="C4" s="1"/>
      <c r="D4" s="1" t="s">
        <v>4</v>
      </c>
      <c r="E4" s="1"/>
      <c r="F4" s="1"/>
      <c r="G4" s="1"/>
      <c r="H4" s="1"/>
      <c r="I4" s="15"/>
      <c r="J4" s="15"/>
      <c r="K4" s="15"/>
      <c r="L4" s="15"/>
      <c r="M4" s="15"/>
      <c r="N4" s="15"/>
      <c r="O4" s="15"/>
    </row>
    <row r="5" spans="1:17">
      <c r="A5" s="1"/>
      <c r="B5" s="1"/>
      <c r="C5" s="1"/>
      <c r="D5" s="1"/>
      <c r="E5" s="1" t="s">
        <v>5</v>
      </c>
      <c r="F5" s="1"/>
      <c r="G5" s="1"/>
      <c r="H5" s="1"/>
      <c r="I5" s="15"/>
      <c r="J5" s="15"/>
      <c r="K5" s="15"/>
      <c r="L5" s="15"/>
      <c r="M5" s="15"/>
      <c r="N5" s="15"/>
      <c r="O5" s="15"/>
    </row>
    <row r="6" spans="1:17">
      <c r="A6" s="1"/>
      <c r="B6" s="1"/>
      <c r="C6" s="1"/>
      <c r="D6" s="1"/>
      <c r="E6" s="1"/>
      <c r="F6" s="1" t="s">
        <v>6</v>
      </c>
      <c r="G6" s="1"/>
      <c r="H6" s="1"/>
      <c r="I6" s="15">
        <v>36948</v>
      </c>
      <c r="J6" s="15"/>
      <c r="K6" s="15">
        <v>50000</v>
      </c>
      <c r="L6" s="15"/>
      <c r="M6" s="15">
        <f>ROUND((I6-K6),5)</f>
        <v>-13052</v>
      </c>
      <c r="N6" s="15"/>
      <c r="O6" s="15">
        <v>600000</v>
      </c>
      <c r="P6" s="7"/>
      <c r="Q6" s="22"/>
    </row>
    <row r="7" spans="1:17">
      <c r="A7" s="1"/>
      <c r="B7" s="1"/>
      <c r="C7" s="1"/>
      <c r="D7" s="1"/>
      <c r="E7" s="1"/>
      <c r="F7" s="1" t="s">
        <v>7</v>
      </c>
      <c r="G7" s="1"/>
      <c r="H7" s="1"/>
      <c r="I7" s="15">
        <v>25840.87</v>
      </c>
      <c r="J7" s="15"/>
      <c r="K7" s="15">
        <v>42500</v>
      </c>
      <c r="L7" s="15"/>
      <c r="M7" s="15">
        <f>ROUND((I7-K7),5)</f>
        <v>-16659.13</v>
      </c>
      <c r="N7" s="15"/>
      <c r="O7" s="15">
        <v>510000</v>
      </c>
      <c r="P7" s="7"/>
      <c r="Q7" s="22"/>
    </row>
    <row r="8" spans="1:17">
      <c r="A8" s="1"/>
      <c r="B8" s="1"/>
      <c r="C8" s="1"/>
      <c r="D8" s="1"/>
      <c r="E8" s="1"/>
      <c r="F8" s="1" t="s">
        <v>8</v>
      </c>
      <c r="G8" s="1"/>
      <c r="H8" s="1"/>
      <c r="I8" s="15"/>
      <c r="J8" s="15"/>
      <c r="K8" s="15"/>
      <c r="L8" s="15"/>
      <c r="M8" s="15"/>
      <c r="N8" s="15"/>
      <c r="O8" s="15"/>
      <c r="P8" s="7"/>
      <c r="Q8" s="22"/>
    </row>
    <row r="9" spans="1:17">
      <c r="A9" s="1"/>
      <c r="B9" s="1"/>
      <c r="C9" s="1"/>
      <c r="D9" s="1"/>
      <c r="E9" s="1"/>
      <c r="F9" s="1"/>
      <c r="G9" s="1" t="s">
        <v>9</v>
      </c>
      <c r="H9" s="1"/>
      <c r="I9" s="15">
        <v>17627</v>
      </c>
      <c r="J9" s="15"/>
      <c r="K9" s="15">
        <v>8334</v>
      </c>
      <c r="L9" s="15"/>
      <c r="M9" s="15">
        <f t="shared" ref="M9:M17" si="0">ROUND((I9-K9),5)</f>
        <v>9293</v>
      </c>
      <c r="N9" s="15"/>
      <c r="O9" s="15">
        <v>100000</v>
      </c>
      <c r="P9" s="7"/>
      <c r="Q9" s="22"/>
    </row>
    <row r="10" spans="1:17">
      <c r="A10" s="1"/>
      <c r="B10" s="1"/>
      <c r="C10" s="1"/>
      <c r="D10" s="1"/>
      <c r="E10" s="1"/>
      <c r="F10" s="1"/>
      <c r="G10" s="1" t="s">
        <v>10</v>
      </c>
      <c r="H10" s="1"/>
      <c r="I10" s="15">
        <v>962</v>
      </c>
      <c r="J10" s="15"/>
      <c r="K10" s="15">
        <v>117</v>
      </c>
      <c r="L10" s="15"/>
      <c r="M10" s="15">
        <f t="shared" si="0"/>
        <v>845</v>
      </c>
      <c r="N10" s="15"/>
      <c r="O10" s="15">
        <v>1412</v>
      </c>
      <c r="P10" s="7"/>
      <c r="Q10" s="22"/>
    </row>
    <row r="11" spans="1:17">
      <c r="A11" s="1"/>
      <c r="B11" s="1"/>
      <c r="C11" s="1"/>
      <c r="D11" s="1"/>
      <c r="E11" s="1"/>
      <c r="F11" s="1"/>
      <c r="G11" s="1" t="s">
        <v>11</v>
      </c>
      <c r="H11" s="1"/>
      <c r="I11" s="15">
        <v>9282</v>
      </c>
      <c r="J11" s="15"/>
      <c r="K11" s="15">
        <v>17916</v>
      </c>
      <c r="L11" s="15"/>
      <c r="M11" s="15">
        <f t="shared" si="0"/>
        <v>-8634</v>
      </c>
      <c r="N11" s="15"/>
      <c r="O11" s="15">
        <v>215000</v>
      </c>
      <c r="P11" s="7"/>
      <c r="Q11" s="22"/>
    </row>
    <row r="12" spans="1:17" ht="15.75" thickBot="1">
      <c r="A12" s="1"/>
      <c r="B12" s="1"/>
      <c r="C12" s="1"/>
      <c r="D12" s="1"/>
      <c r="E12" s="1"/>
      <c r="F12" s="1"/>
      <c r="G12" s="1" t="s">
        <v>12</v>
      </c>
      <c r="H12" s="1"/>
      <c r="I12" s="16">
        <v>327</v>
      </c>
      <c r="J12" s="15"/>
      <c r="K12" s="16">
        <v>883</v>
      </c>
      <c r="L12" s="15"/>
      <c r="M12" s="16">
        <f t="shared" si="0"/>
        <v>-556</v>
      </c>
      <c r="N12" s="15"/>
      <c r="O12" s="16">
        <v>10588</v>
      </c>
      <c r="P12" s="7"/>
      <c r="Q12" s="22"/>
    </row>
    <row r="13" spans="1:17">
      <c r="A13" s="1"/>
      <c r="B13" s="1"/>
      <c r="C13" s="1"/>
      <c r="D13" s="1"/>
      <c r="E13" s="1"/>
      <c r="F13" s="1" t="s">
        <v>13</v>
      </c>
      <c r="G13" s="1"/>
      <c r="H13" s="1"/>
      <c r="I13" s="15">
        <f>ROUND(SUM(I8:I12),5)</f>
        <v>28198</v>
      </c>
      <c r="J13" s="15"/>
      <c r="K13" s="15">
        <f>ROUND(SUM(K8:K12),5)</f>
        <v>27250</v>
      </c>
      <c r="L13" s="15"/>
      <c r="M13" s="15">
        <f t="shared" si="0"/>
        <v>948</v>
      </c>
      <c r="N13" s="15"/>
      <c r="O13" s="15">
        <f>ROUND(SUM(O8:O12),5)</f>
        <v>327000</v>
      </c>
      <c r="P13" s="7"/>
      <c r="Q13" s="22"/>
    </row>
    <row r="14" spans="1:17">
      <c r="A14" s="1"/>
      <c r="B14" s="1"/>
      <c r="C14" s="1"/>
      <c r="D14" s="1"/>
      <c r="E14" s="1"/>
      <c r="F14" s="1" t="s">
        <v>14</v>
      </c>
      <c r="G14" s="1"/>
      <c r="H14" s="1"/>
      <c r="I14" s="15">
        <v>0</v>
      </c>
      <c r="J14" s="15"/>
      <c r="K14" s="15">
        <v>4166</v>
      </c>
      <c r="L14" s="15"/>
      <c r="M14" s="15">
        <f t="shared" si="0"/>
        <v>-4166</v>
      </c>
      <c r="N14" s="15"/>
      <c r="O14" s="15">
        <v>50000</v>
      </c>
      <c r="P14" s="7"/>
      <c r="Q14" s="22"/>
    </row>
    <row r="15" spans="1:17">
      <c r="A15" s="1"/>
      <c r="B15" s="1"/>
      <c r="C15" s="1"/>
      <c r="D15" s="1"/>
      <c r="E15" s="1"/>
      <c r="F15" s="1" t="s">
        <v>15</v>
      </c>
      <c r="G15" s="1"/>
      <c r="H15" s="1"/>
      <c r="I15" s="15">
        <v>0</v>
      </c>
      <c r="J15" s="15"/>
      <c r="K15" s="15">
        <v>5834</v>
      </c>
      <c r="L15" s="15"/>
      <c r="M15" s="15">
        <f t="shared" si="0"/>
        <v>-5834</v>
      </c>
      <c r="N15" s="15"/>
      <c r="O15" s="15">
        <v>70000</v>
      </c>
      <c r="P15" s="7"/>
      <c r="Q15" s="22"/>
    </row>
    <row r="16" spans="1:17">
      <c r="A16" s="1"/>
      <c r="B16" s="1"/>
      <c r="C16" s="1"/>
      <c r="D16" s="1"/>
      <c r="E16" s="1"/>
      <c r="F16" s="1" t="s">
        <v>16</v>
      </c>
      <c r="G16" s="1"/>
      <c r="H16" s="1"/>
      <c r="I16" s="15">
        <v>1355</v>
      </c>
      <c r="J16" s="15"/>
      <c r="K16" s="15">
        <v>1000</v>
      </c>
      <c r="L16" s="15"/>
      <c r="M16" s="15">
        <f t="shared" si="0"/>
        <v>355</v>
      </c>
      <c r="N16" s="15"/>
      <c r="O16" s="15">
        <v>12000</v>
      </c>
      <c r="P16" s="7"/>
      <c r="Q16" s="22"/>
    </row>
    <row r="17" spans="1:17">
      <c r="A17" s="1"/>
      <c r="B17" s="1"/>
      <c r="C17" s="1"/>
      <c r="D17" s="1"/>
      <c r="E17" s="1"/>
      <c r="F17" s="1" t="s">
        <v>17</v>
      </c>
      <c r="G17" s="1"/>
      <c r="H17" s="1"/>
      <c r="I17" s="15">
        <v>0</v>
      </c>
      <c r="J17" s="15"/>
      <c r="K17" s="15">
        <v>0</v>
      </c>
      <c r="L17" s="15"/>
      <c r="M17" s="15">
        <f t="shared" si="0"/>
        <v>0</v>
      </c>
      <c r="N17" s="15"/>
      <c r="O17" s="15">
        <v>0</v>
      </c>
      <c r="P17" s="7"/>
      <c r="Q17" s="22"/>
    </row>
    <row r="18" spans="1:17">
      <c r="A18" s="1"/>
      <c r="B18" s="1"/>
      <c r="C18" s="1"/>
      <c r="D18" s="1"/>
      <c r="E18" s="1"/>
      <c r="F18" s="1" t="s">
        <v>18</v>
      </c>
      <c r="G18" s="1"/>
      <c r="H18" s="1"/>
      <c r="I18" s="15"/>
      <c r="J18" s="15"/>
      <c r="K18" s="15"/>
      <c r="L18" s="15"/>
      <c r="M18" s="15"/>
      <c r="N18" s="15"/>
      <c r="O18" s="15"/>
      <c r="P18" s="7"/>
      <c r="Q18" s="22"/>
    </row>
    <row r="19" spans="1:17">
      <c r="A19" s="1"/>
      <c r="B19" s="1"/>
      <c r="C19" s="1"/>
      <c r="D19" s="1"/>
      <c r="E19" s="1"/>
      <c r="F19" s="1"/>
      <c r="G19" s="1" t="s">
        <v>19</v>
      </c>
      <c r="H19" s="1"/>
      <c r="I19" s="15">
        <v>34950</v>
      </c>
      <c r="J19" s="15"/>
      <c r="K19" s="15">
        <v>23753</v>
      </c>
      <c r="L19" s="15"/>
      <c r="M19" s="15">
        <f>ROUND((I19-K19),5)</f>
        <v>11197</v>
      </c>
      <c r="N19" s="15"/>
      <c r="O19" s="15">
        <v>285047</v>
      </c>
      <c r="P19" s="7"/>
      <c r="Q19" s="22"/>
    </row>
    <row r="20" spans="1:17" ht="15.75" thickBot="1">
      <c r="A20" s="1"/>
      <c r="B20" s="1"/>
      <c r="C20" s="1"/>
      <c r="D20" s="1"/>
      <c r="E20" s="1"/>
      <c r="F20" s="1"/>
      <c r="G20" s="1" t="s">
        <v>20</v>
      </c>
      <c r="H20" s="1"/>
      <c r="I20" s="16">
        <v>1052</v>
      </c>
      <c r="J20" s="15"/>
      <c r="K20" s="16">
        <v>27080</v>
      </c>
      <c r="L20" s="15"/>
      <c r="M20" s="16">
        <f>ROUND((I20-K20),5)</f>
        <v>-26028</v>
      </c>
      <c r="N20" s="15"/>
      <c r="O20" s="16">
        <v>324953</v>
      </c>
      <c r="P20" s="7"/>
      <c r="Q20" s="22"/>
    </row>
    <row r="21" spans="1:17">
      <c r="A21" s="1"/>
      <c r="B21" s="1"/>
      <c r="C21" s="1"/>
      <c r="D21" s="1"/>
      <c r="E21" s="1"/>
      <c r="F21" s="1" t="s">
        <v>21</v>
      </c>
      <c r="G21" s="1"/>
      <c r="H21" s="1"/>
      <c r="I21" s="15">
        <f>ROUND(SUM(I18:I20),5)</f>
        <v>36002</v>
      </c>
      <c r="J21" s="15"/>
      <c r="K21" s="15">
        <f>ROUND(SUM(K18:K20),5)</f>
        <v>50833</v>
      </c>
      <c r="L21" s="15"/>
      <c r="M21" s="15">
        <f>ROUND((I21-K21),5)</f>
        <v>-14831</v>
      </c>
      <c r="N21" s="15"/>
      <c r="O21" s="15">
        <f>ROUND(SUM(O18:O20),5)</f>
        <v>610000</v>
      </c>
      <c r="P21" s="7"/>
      <c r="Q21" s="22"/>
    </row>
    <row r="22" spans="1:17">
      <c r="A22" s="1"/>
      <c r="B22" s="1"/>
      <c r="C22" s="1"/>
      <c r="D22" s="1"/>
      <c r="E22" s="1"/>
      <c r="F22" s="1" t="s">
        <v>22</v>
      </c>
      <c r="G22" s="1"/>
      <c r="H22" s="1"/>
      <c r="I22" s="15">
        <v>559.5</v>
      </c>
      <c r="J22" s="15"/>
      <c r="K22" s="15">
        <v>20195</v>
      </c>
      <c r="L22" s="15"/>
      <c r="M22" s="15">
        <f>ROUND((I22-K22),5)</f>
        <v>-19635.5</v>
      </c>
      <c r="N22" s="15"/>
      <c r="O22" s="15">
        <v>242333</v>
      </c>
      <c r="P22" s="7"/>
      <c r="Q22" s="22"/>
    </row>
    <row r="23" spans="1:17">
      <c r="A23" s="1"/>
      <c r="B23" s="1"/>
      <c r="C23" s="1"/>
      <c r="D23" s="1"/>
      <c r="E23" s="1"/>
      <c r="F23" s="1" t="s">
        <v>23</v>
      </c>
      <c r="G23" s="1"/>
      <c r="H23" s="1"/>
      <c r="I23" s="15"/>
      <c r="J23" s="15"/>
      <c r="K23" s="15"/>
      <c r="L23" s="15"/>
      <c r="M23" s="15"/>
      <c r="N23" s="15"/>
      <c r="O23" s="15"/>
      <c r="P23" s="7"/>
      <c r="Q23" s="22"/>
    </row>
    <row r="24" spans="1:17">
      <c r="A24" s="1"/>
      <c r="B24" s="1"/>
      <c r="C24" s="1"/>
      <c r="D24" s="1"/>
      <c r="E24" s="1"/>
      <c r="F24" s="1"/>
      <c r="G24" s="1" t="s">
        <v>24</v>
      </c>
      <c r="H24" s="1"/>
      <c r="I24" s="15">
        <v>975.37</v>
      </c>
      <c r="J24" s="15"/>
      <c r="K24" s="15">
        <v>20416</v>
      </c>
      <c r="L24" s="15"/>
      <c r="M24" s="15">
        <f t="shared" ref="M24:M34" si="1">ROUND((I24-K24),5)</f>
        <v>-19440.63</v>
      </c>
      <c r="N24" s="15"/>
      <c r="O24" s="15">
        <v>245000</v>
      </c>
      <c r="P24" s="7"/>
      <c r="Q24" s="22"/>
    </row>
    <row r="25" spans="1:17">
      <c r="A25" s="1"/>
      <c r="B25" s="1"/>
      <c r="C25" s="1"/>
      <c r="D25" s="1"/>
      <c r="E25" s="1"/>
      <c r="F25" s="1"/>
      <c r="G25" s="1" t="s">
        <v>25</v>
      </c>
      <c r="H25" s="1"/>
      <c r="I25" s="15">
        <v>0</v>
      </c>
      <c r="J25" s="15"/>
      <c r="K25" s="15">
        <v>170</v>
      </c>
      <c r="L25" s="15"/>
      <c r="M25" s="15">
        <f t="shared" si="1"/>
        <v>-170</v>
      </c>
      <c r="N25" s="15"/>
      <c r="O25" s="15">
        <v>2034</v>
      </c>
      <c r="P25" s="7"/>
      <c r="Q25" s="22"/>
    </row>
    <row r="26" spans="1:17">
      <c r="A26" s="1"/>
      <c r="B26" s="1"/>
      <c r="C26" s="1"/>
      <c r="D26" s="1"/>
      <c r="E26" s="1"/>
      <c r="F26" s="1"/>
      <c r="G26" s="1" t="s">
        <v>26</v>
      </c>
      <c r="H26" s="1"/>
      <c r="I26" s="15">
        <v>581.75</v>
      </c>
      <c r="J26" s="15"/>
      <c r="K26" s="15">
        <v>416</v>
      </c>
      <c r="L26" s="15"/>
      <c r="M26" s="15">
        <f t="shared" si="1"/>
        <v>165.75</v>
      </c>
      <c r="N26" s="15"/>
      <c r="O26" s="15">
        <v>5000</v>
      </c>
      <c r="P26" s="7"/>
      <c r="Q26" s="22"/>
    </row>
    <row r="27" spans="1:17">
      <c r="A27" s="1"/>
      <c r="B27" s="1"/>
      <c r="C27" s="1"/>
      <c r="D27" s="1"/>
      <c r="E27" s="1"/>
      <c r="F27" s="1"/>
      <c r="G27" s="1" t="s">
        <v>27</v>
      </c>
      <c r="H27" s="1"/>
      <c r="I27" s="15">
        <v>149.22</v>
      </c>
      <c r="J27" s="15"/>
      <c r="K27" s="15">
        <v>0</v>
      </c>
      <c r="L27" s="15"/>
      <c r="M27" s="15">
        <f t="shared" si="1"/>
        <v>149.22</v>
      </c>
      <c r="N27" s="15"/>
      <c r="O27" s="15">
        <v>0</v>
      </c>
      <c r="P27" s="7"/>
      <c r="Q27" s="22"/>
    </row>
    <row r="28" spans="1:17">
      <c r="A28" s="1"/>
      <c r="B28" s="1"/>
      <c r="C28" s="1"/>
      <c r="D28" s="1"/>
      <c r="E28" s="1"/>
      <c r="F28" s="1"/>
      <c r="G28" s="1" t="s">
        <v>28</v>
      </c>
      <c r="H28" s="1"/>
      <c r="I28" s="15">
        <v>1874.5</v>
      </c>
      <c r="J28" s="15"/>
      <c r="K28" s="15">
        <v>7500</v>
      </c>
      <c r="L28" s="15"/>
      <c r="M28" s="15">
        <f t="shared" si="1"/>
        <v>-5625.5</v>
      </c>
      <c r="N28" s="15"/>
      <c r="O28" s="15">
        <v>90000</v>
      </c>
      <c r="P28" s="7"/>
      <c r="Q28" s="22"/>
    </row>
    <row r="29" spans="1:17">
      <c r="A29" s="1"/>
      <c r="B29" s="1"/>
      <c r="C29" s="1"/>
      <c r="D29" s="1"/>
      <c r="E29" s="1"/>
      <c r="F29" s="1"/>
      <c r="G29" s="1" t="s">
        <v>29</v>
      </c>
      <c r="H29" s="1"/>
      <c r="I29" s="15">
        <v>1230.5</v>
      </c>
      <c r="J29" s="15"/>
      <c r="K29" s="15">
        <v>1250</v>
      </c>
      <c r="L29" s="15"/>
      <c r="M29" s="15">
        <f t="shared" si="1"/>
        <v>-19.5</v>
      </c>
      <c r="N29" s="15"/>
      <c r="O29" s="15">
        <v>15000</v>
      </c>
      <c r="P29" s="7"/>
      <c r="Q29" s="22"/>
    </row>
    <row r="30" spans="1:17">
      <c r="A30" s="1"/>
      <c r="B30" s="1"/>
      <c r="C30" s="1"/>
      <c r="D30" s="1"/>
      <c r="E30" s="1"/>
      <c r="F30" s="1"/>
      <c r="G30" s="1" t="s">
        <v>30</v>
      </c>
      <c r="H30" s="1"/>
      <c r="I30" s="15">
        <v>0</v>
      </c>
      <c r="J30" s="15"/>
      <c r="K30" s="15">
        <v>840</v>
      </c>
      <c r="L30" s="15"/>
      <c r="M30" s="15">
        <f t="shared" si="1"/>
        <v>-840</v>
      </c>
      <c r="N30" s="15"/>
      <c r="O30" s="15">
        <v>10072</v>
      </c>
      <c r="P30" s="7"/>
      <c r="Q30" s="22"/>
    </row>
    <row r="31" spans="1:17" ht="15.75" thickBot="1">
      <c r="A31" s="1"/>
      <c r="B31" s="1"/>
      <c r="C31" s="1"/>
      <c r="D31" s="1"/>
      <c r="E31" s="1"/>
      <c r="F31" s="1"/>
      <c r="G31" s="1" t="s">
        <v>31</v>
      </c>
      <c r="H31" s="1"/>
      <c r="I31" s="16">
        <v>330</v>
      </c>
      <c r="J31" s="15"/>
      <c r="K31" s="16">
        <v>586</v>
      </c>
      <c r="L31" s="15"/>
      <c r="M31" s="16">
        <f t="shared" si="1"/>
        <v>-256</v>
      </c>
      <c r="N31" s="15"/>
      <c r="O31" s="16">
        <v>7038</v>
      </c>
      <c r="P31" s="7"/>
      <c r="Q31" s="22"/>
    </row>
    <row r="32" spans="1:17">
      <c r="A32" s="1"/>
      <c r="B32" s="1"/>
      <c r="C32" s="1"/>
      <c r="D32" s="1"/>
      <c r="E32" s="1"/>
      <c r="F32" s="1" t="s">
        <v>32</v>
      </c>
      <c r="G32" s="1"/>
      <c r="H32" s="1"/>
      <c r="I32" s="15">
        <f>ROUND(SUM(I23:I31),5)</f>
        <v>5141.34</v>
      </c>
      <c r="J32" s="15"/>
      <c r="K32" s="15">
        <f>ROUND(SUM(K23:K31),5)</f>
        <v>31178</v>
      </c>
      <c r="L32" s="15"/>
      <c r="M32" s="15">
        <f t="shared" si="1"/>
        <v>-26036.66</v>
      </c>
      <c r="N32" s="15"/>
      <c r="O32" s="15">
        <f>ROUND(SUM(O23:O31),5)</f>
        <v>374144</v>
      </c>
      <c r="P32" s="7"/>
      <c r="Q32" s="22"/>
    </row>
    <row r="33" spans="1:17">
      <c r="A33" s="1"/>
      <c r="B33" s="1"/>
      <c r="C33" s="1"/>
      <c r="D33" s="1"/>
      <c r="E33" s="1"/>
      <c r="F33" s="1" t="s">
        <v>33</v>
      </c>
      <c r="G33" s="1"/>
      <c r="H33" s="1"/>
      <c r="I33" s="15">
        <v>28519</v>
      </c>
      <c r="J33" s="15"/>
      <c r="K33" s="15">
        <v>25000</v>
      </c>
      <c r="L33" s="15"/>
      <c r="M33" s="15">
        <f t="shared" si="1"/>
        <v>3519</v>
      </c>
      <c r="N33" s="15"/>
      <c r="O33" s="15">
        <v>300000</v>
      </c>
      <c r="P33" s="7"/>
      <c r="Q33" s="22"/>
    </row>
    <row r="34" spans="1:17">
      <c r="A34" s="1"/>
      <c r="B34" s="1"/>
      <c r="C34" s="1"/>
      <c r="D34" s="1"/>
      <c r="E34" s="1"/>
      <c r="F34" s="1" t="s">
        <v>34</v>
      </c>
      <c r="G34" s="1"/>
      <c r="H34" s="1"/>
      <c r="I34" s="15">
        <v>16280</v>
      </c>
      <c r="J34" s="15"/>
      <c r="K34" s="15">
        <v>230</v>
      </c>
      <c r="L34" s="15"/>
      <c r="M34" s="15">
        <f t="shared" si="1"/>
        <v>16050</v>
      </c>
      <c r="N34" s="15"/>
      <c r="O34" s="15">
        <v>2768</v>
      </c>
      <c r="P34" s="7"/>
      <c r="Q34" s="22"/>
    </row>
    <row r="35" spans="1:17">
      <c r="A35" s="1"/>
      <c r="B35" s="1"/>
      <c r="C35" s="1"/>
      <c r="D35" s="1"/>
      <c r="E35" s="1"/>
      <c r="F35" s="1" t="s">
        <v>35</v>
      </c>
      <c r="G35" s="1"/>
      <c r="H35" s="1"/>
      <c r="I35" s="15"/>
      <c r="J35" s="15"/>
      <c r="K35" s="15"/>
      <c r="L35" s="15"/>
      <c r="M35" s="15"/>
      <c r="N35" s="15"/>
      <c r="O35" s="15"/>
      <c r="P35" s="7"/>
      <c r="Q35" s="22"/>
    </row>
    <row r="36" spans="1:17">
      <c r="A36" s="1"/>
      <c r="B36" s="1"/>
      <c r="C36" s="1"/>
      <c r="D36" s="1"/>
      <c r="E36" s="1"/>
      <c r="F36" s="1"/>
      <c r="G36" s="1" t="s">
        <v>36</v>
      </c>
      <c r="H36" s="1"/>
      <c r="I36" s="15">
        <v>0</v>
      </c>
      <c r="J36" s="15"/>
      <c r="K36" s="15">
        <v>0</v>
      </c>
      <c r="L36" s="15"/>
      <c r="M36" s="15">
        <f t="shared" ref="M36:M45" si="2">ROUND((I36-K36),5)</f>
        <v>0</v>
      </c>
      <c r="N36" s="15"/>
      <c r="O36" s="15">
        <v>0</v>
      </c>
      <c r="P36" s="7"/>
      <c r="Q36" s="22"/>
    </row>
    <row r="37" spans="1:17">
      <c r="A37" s="1"/>
      <c r="B37" s="1"/>
      <c r="C37" s="1"/>
      <c r="D37" s="1"/>
      <c r="E37" s="1"/>
      <c r="F37" s="1"/>
      <c r="G37" s="1" t="s">
        <v>37</v>
      </c>
      <c r="H37" s="1"/>
      <c r="I37" s="15">
        <v>0</v>
      </c>
      <c r="J37" s="15"/>
      <c r="K37" s="15">
        <v>72</v>
      </c>
      <c r="L37" s="15"/>
      <c r="M37" s="15">
        <f t="shared" si="2"/>
        <v>-72</v>
      </c>
      <c r="N37" s="15"/>
      <c r="O37" s="15">
        <v>864</v>
      </c>
      <c r="P37" s="7"/>
      <c r="Q37" s="22"/>
    </row>
    <row r="38" spans="1:17">
      <c r="A38" s="1"/>
      <c r="B38" s="1"/>
      <c r="C38" s="1"/>
      <c r="D38" s="1"/>
      <c r="E38" s="1"/>
      <c r="F38" s="1"/>
      <c r="G38" s="1" t="s">
        <v>38</v>
      </c>
      <c r="H38" s="1"/>
      <c r="I38" s="15">
        <v>0</v>
      </c>
      <c r="J38" s="15"/>
      <c r="K38" s="15">
        <v>338</v>
      </c>
      <c r="L38" s="15"/>
      <c r="M38" s="15">
        <f t="shared" si="2"/>
        <v>-338</v>
      </c>
      <c r="N38" s="15"/>
      <c r="O38" s="15">
        <v>4067</v>
      </c>
      <c r="P38" s="7"/>
      <c r="Q38" s="22"/>
    </row>
    <row r="39" spans="1:17">
      <c r="A39" s="1"/>
      <c r="B39" s="1"/>
      <c r="C39" s="1"/>
      <c r="D39" s="1"/>
      <c r="E39" s="1"/>
      <c r="F39" s="1"/>
      <c r="G39" s="1" t="s">
        <v>39</v>
      </c>
      <c r="H39" s="1"/>
      <c r="I39" s="15">
        <v>80.900000000000006</v>
      </c>
      <c r="J39" s="15"/>
      <c r="K39" s="15">
        <v>12</v>
      </c>
      <c r="L39" s="15"/>
      <c r="M39" s="15">
        <f t="shared" si="2"/>
        <v>68.900000000000006</v>
      </c>
      <c r="N39" s="15"/>
      <c r="O39" s="15">
        <v>153</v>
      </c>
      <c r="P39" s="7"/>
      <c r="Q39" s="22"/>
    </row>
    <row r="40" spans="1:17">
      <c r="A40" s="1"/>
      <c r="B40" s="1"/>
      <c r="C40" s="1"/>
      <c r="D40" s="1"/>
      <c r="E40" s="1"/>
      <c r="F40" s="1"/>
      <c r="G40" s="1" t="s">
        <v>40</v>
      </c>
      <c r="H40" s="1"/>
      <c r="I40" s="15">
        <v>0</v>
      </c>
      <c r="J40" s="15"/>
      <c r="K40" s="15">
        <v>252</v>
      </c>
      <c r="L40" s="15"/>
      <c r="M40" s="15">
        <f t="shared" si="2"/>
        <v>-252</v>
      </c>
      <c r="N40" s="15"/>
      <c r="O40" s="15">
        <v>3030</v>
      </c>
      <c r="P40" s="7"/>
      <c r="Q40" s="22"/>
    </row>
    <row r="41" spans="1:17">
      <c r="A41" s="1"/>
      <c r="B41" s="1"/>
      <c r="C41" s="1"/>
      <c r="D41" s="1"/>
      <c r="E41" s="1"/>
      <c r="F41" s="1"/>
      <c r="G41" s="1" t="s">
        <v>41</v>
      </c>
      <c r="H41" s="1"/>
      <c r="I41" s="15">
        <v>50</v>
      </c>
      <c r="J41" s="15"/>
      <c r="K41" s="15">
        <v>75</v>
      </c>
      <c r="L41" s="15"/>
      <c r="M41" s="15">
        <f t="shared" si="2"/>
        <v>-25</v>
      </c>
      <c r="N41" s="15"/>
      <c r="O41" s="15">
        <v>907</v>
      </c>
      <c r="P41" s="7"/>
      <c r="Q41" s="22"/>
    </row>
    <row r="42" spans="1:17">
      <c r="A42" s="1"/>
      <c r="B42" s="1"/>
      <c r="C42" s="1"/>
      <c r="D42" s="1"/>
      <c r="E42" s="1"/>
      <c r="F42" s="1"/>
      <c r="G42" s="1" t="s">
        <v>42</v>
      </c>
      <c r="H42" s="1"/>
      <c r="I42" s="15">
        <v>1270</v>
      </c>
      <c r="J42" s="15"/>
      <c r="K42" s="15">
        <v>2334</v>
      </c>
      <c r="L42" s="15"/>
      <c r="M42" s="15">
        <f t="shared" si="2"/>
        <v>-1064</v>
      </c>
      <c r="N42" s="15"/>
      <c r="O42" s="15">
        <v>28000</v>
      </c>
      <c r="P42" s="7"/>
      <c r="Q42" s="22"/>
    </row>
    <row r="43" spans="1:17">
      <c r="A43" s="1"/>
      <c r="B43" s="1"/>
      <c r="C43" s="1"/>
      <c r="D43" s="1"/>
      <c r="E43" s="1"/>
      <c r="F43" s="1"/>
      <c r="G43" s="1" t="s">
        <v>43</v>
      </c>
      <c r="H43" s="1"/>
      <c r="I43" s="15">
        <v>691.16</v>
      </c>
      <c r="J43" s="15"/>
      <c r="K43" s="15">
        <v>338</v>
      </c>
      <c r="L43" s="15"/>
      <c r="M43" s="15">
        <f t="shared" si="2"/>
        <v>353.16</v>
      </c>
      <c r="N43" s="15"/>
      <c r="O43" s="15">
        <v>4067</v>
      </c>
      <c r="P43" s="7"/>
      <c r="Q43" s="22"/>
    </row>
    <row r="44" spans="1:17" ht="15.75" thickBot="1">
      <c r="A44" s="1"/>
      <c r="B44" s="1"/>
      <c r="C44" s="1"/>
      <c r="D44" s="1"/>
      <c r="E44" s="1"/>
      <c r="F44" s="1"/>
      <c r="G44" s="1" t="s">
        <v>44</v>
      </c>
      <c r="H44" s="1"/>
      <c r="I44" s="16">
        <v>0</v>
      </c>
      <c r="J44" s="15"/>
      <c r="K44" s="16">
        <v>0</v>
      </c>
      <c r="L44" s="15"/>
      <c r="M44" s="16">
        <f t="shared" si="2"/>
        <v>0</v>
      </c>
      <c r="N44" s="15"/>
      <c r="O44" s="16">
        <v>0</v>
      </c>
      <c r="P44" s="7"/>
      <c r="Q44" s="22"/>
    </row>
    <row r="45" spans="1:17">
      <c r="A45" s="1"/>
      <c r="B45" s="1"/>
      <c r="C45" s="1"/>
      <c r="D45" s="1"/>
      <c r="E45" s="1"/>
      <c r="F45" s="1" t="s">
        <v>45</v>
      </c>
      <c r="G45" s="1"/>
      <c r="H45" s="1"/>
      <c r="I45" s="15">
        <f>ROUND(SUM(I35:I44),5)</f>
        <v>2092.06</v>
      </c>
      <c r="J45" s="15"/>
      <c r="K45" s="15">
        <f>ROUND(SUM(K35:K44),5)</f>
        <v>3421</v>
      </c>
      <c r="L45" s="15"/>
      <c r="M45" s="15">
        <f t="shared" si="2"/>
        <v>-1328.94</v>
      </c>
      <c r="N45" s="15"/>
      <c r="O45" s="15">
        <f>ROUND(SUM(O35:O44),5)</f>
        <v>41088</v>
      </c>
      <c r="P45" s="7"/>
      <c r="Q45" s="22"/>
    </row>
    <row r="46" spans="1:17">
      <c r="A46" s="1"/>
      <c r="B46" s="1"/>
      <c r="C46" s="1"/>
      <c r="D46" s="1"/>
      <c r="E46" s="1"/>
      <c r="F46" s="1" t="s">
        <v>46</v>
      </c>
      <c r="G46" s="1"/>
      <c r="H46" s="1"/>
      <c r="I46" s="15"/>
      <c r="J46" s="15"/>
      <c r="K46" s="15"/>
      <c r="L46" s="15"/>
      <c r="M46" s="15"/>
      <c r="N46" s="15"/>
      <c r="O46" s="15"/>
      <c r="P46" s="7"/>
      <c r="Q46" s="22"/>
    </row>
    <row r="47" spans="1:17">
      <c r="A47" s="1"/>
      <c r="B47" s="1"/>
      <c r="C47" s="1"/>
      <c r="D47" s="1"/>
      <c r="E47" s="1"/>
      <c r="F47" s="1"/>
      <c r="G47" s="1" t="s">
        <v>47</v>
      </c>
      <c r="H47" s="1"/>
      <c r="I47" s="15">
        <v>1540.81</v>
      </c>
      <c r="J47" s="15"/>
      <c r="K47" s="15">
        <v>0</v>
      </c>
      <c r="L47" s="15"/>
      <c r="M47" s="15">
        <f>ROUND((I47-K47),5)</f>
        <v>1540.81</v>
      </c>
      <c r="N47" s="15"/>
      <c r="O47" s="15">
        <v>0</v>
      </c>
      <c r="P47" s="7"/>
      <c r="Q47" s="22"/>
    </row>
    <row r="48" spans="1:17">
      <c r="A48" s="1"/>
      <c r="B48" s="1"/>
      <c r="C48" s="1"/>
      <c r="D48" s="1"/>
      <c r="E48" s="1"/>
      <c r="F48" s="1"/>
      <c r="G48" s="1" t="s">
        <v>48</v>
      </c>
      <c r="H48" s="1"/>
      <c r="I48" s="15">
        <v>-992.46</v>
      </c>
      <c r="J48" s="15"/>
      <c r="K48" s="15">
        <v>0</v>
      </c>
      <c r="L48" s="15"/>
      <c r="M48" s="15">
        <f>ROUND((I48-K48),5)</f>
        <v>-992.46</v>
      </c>
      <c r="N48" s="15"/>
      <c r="O48" s="15">
        <v>0</v>
      </c>
      <c r="P48" s="7"/>
      <c r="Q48" s="22"/>
    </row>
    <row r="49" spans="1:17" ht="15.75" thickBot="1">
      <c r="A49" s="1"/>
      <c r="B49" s="1"/>
      <c r="C49" s="1"/>
      <c r="D49" s="1"/>
      <c r="E49" s="1"/>
      <c r="F49" s="1"/>
      <c r="G49" s="1" t="s">
        <v>49</v>
      </c>
      <c r="H49" s="1"/>
      <c r="I49" s="16">
        <v>-405.49</v>
      </c>
      <c r="J49" s="15"/>
      <c r="K49" s="16">
        <v>0</v>
      </c>
      <c r="L49" s="15"/>
      <c r="M49" s="16">
        <f>ROUND((I49-K49),5)</f>
        <v>-405.49</v>
      </c>
      <c r="N49" s="15"/>
      <c r="O49" s="16">
        <v>0</v>
      </c>
      <c r="P49" s="7"/>
      <c r="Q49" s="22"/>
    </row>
    <row r="50" spans="1:17">
      <c r="A50" s="1"/>
      <c r="B50" s="1"/>
      <c r="C50" s="1"/>
      <c r="D50" s="1"/>
      <c r="E50" s="1"/>
      <c r="F50" s="1" t="s">
        <v>50</v>
      </c>
      <c r="G50" s="1"/>
      <c r="H50" s="1"/>
      <c r="I50" s="15">
        <f>ROUND(SUM(I46:I49),5)</f>
        <v>142.86000000000001</v>
      </c>
      <c r="J50" s="15"/>
      <c r="K50" s="15">
        <f>ROUND(SUM(K46:K49),5)</f>
        <v>0</v>
      </c>
      <c r="L50" s="15"/>
      <c r="M50" s="15">
        <f>ROUND((I50-K50),5)</f>
        <v>142.86000000000001</v>
      </c>
      <c r="N50" s="15"/>
      <c r="O50" s="15">
        <f>ROUND(SUM(O46:O49),5)</f>
        <v>0</v>
      </c>
      <c r="P50" s="7"/>
      <c r="Q50" s="22"/>
    </row>
    <row r="51" spans="1:17">
      <c r="A51" s="1"/>
      <c r="B51" s="1"/>
      <c r="C51" s="1"/>
      <c r="D51" s="1"/>
      <c r="E51" s="1"/>
      <c r="F51" s="1" t="s">
        <v>51</v>
      </c>
      <c r="G51" s="1"/>
      <c r="H51" s="1"/>
      <c r="I51" s="17">
        <v>825</v>
      </c>
      <c r="J51" s="15"/>
      <c r="K51" s="17"/>
      <c r="L51" s="15"/>
      <c r="M51" s="17"/>
      <c r="N51" s="15"/>
      <c r="O51" s="17"/>
      <c r="P51" s="7"/>
      <c r="Q51" s="22"/>
    </row>
    <row r="52" spans="1:17" outlineLevel="1">
      <c r="A52" s="1"/>
      <c r="B52" s="1"/>
      <c r="C52" s="1"/>
      <c r="D52" s="1"/>
      <c r="E52" s="1"/>
      <c r="F52" s="2" t="s">
        <v>284</v>
      </c>
      <c r="G52" s="2"/>
      <c r="H52" s="2"/>
      <c r="I52" s="17"/>
      <c r="J52" s="23"/>
      <c r="P52" s="7"/>
      <c r="Q52" s="22"/>
    </row>
    <row r="53" spans="1:17">
      <c r="A53" s="1"/>
      <c r="B53" s="1"/>
      <c r="C53" s="1"/>
      <c r="D53" s="1"/>
      <c r="F53" s="1"/>
      <c r="G53" s="1" t="s">
        <v>263</v>
      </c>
      <c r="H53" s="1"/>
      <c r="I53" s="15">
        <v>0</v>
      </c>
      <c r="J53" s="15"/>
      <c r="K53" s="15">
        <v>2734</v>
      </c>
      <c r="L53" s="15"/>
      <c r="M53" s="15">
        <f t="shared" ref="M53:M66" si="3">ROUND((I53-K53),5)</f>
        <v>-2734</v>
      </c>
      <c r="N53" s="15"/>
      <c r="O53" s="15">
        <v>32801</v>
      </c>
      <c r="P53" s="7"/>
      <c r="Q53" s="22"/>
    </row>
    <row r="54" spans="1:17">
      <c r="A54" s="1"/>
      <c r="B54" s="1"/>
      <c r="C54" s="1"/>
      <c r="D54" s="1"/>
      <c r="F54" s="1"/>
      <c r="G54" s="1" t="s">
        <v>265</v>
      </c>
      <c r="H54" s="1"/>
      <c r="I54" s="15">
        <v>0</v>
      </c>
      <c r="J54" s="15"/>
      <c r="K54" s="15">
        <v>2972</v>
      </c>
      <c r="L54" s="15"/>
      <c r="M54" s="15">
        <f t="shared" si="3"/>
        <v>-2972</v>
      </c>
      <c r="N54" s="15"/>
      <c r="O54" s="15">
        <v>35673</v>
      </c>
      <c r="P54" s="7"/>
      <c r="Q54" s="22"/>
    </row>
    <row r="55" spans="1:17">
      <c r="A55" s="1"/>
      <c r="B55" s="1"/>
      <c r="C55" s="1"/>
      <c r="D55" s="1"/>
      <c r="F55" s="1"/>
      <c r="G55" s="1" t="s">
        <v>266</v>
      </c>
      <c r="H55" s="1"/>
      <c r="I55" s="15">
        <v>904.76</v>
      </c>
      <c r="J55" s="15"/>
      <c r="K55" s="15">
        <v>1355</v>
      </c>
      <c r="L55" s="15"/>
      <c r="M55" s="15">
        <f t="shared" si="3"/>
        <v>-450.24</v>
      </c>
      <c r="N55" s="15"/>
      <c r="O55" s="15">
        <v>16250</v>
      </c>
      <c r="P55" s="7"/>
      <c r="Q55" s="22"/>
    </row>
    <row r="56" spans="1:17">
      <c r="A56" s="1"/>
      <c r="B56" s="1"/>
      <c r="C56" s="1"/>
      <c r="D56" s="1"/>
      <c r="G56" s="1" t="s">
        <v>269</v>
      </c>
      <c r="H56" s="1"/>
      <c r="I56" s="15">
        <v>0</v>
      </c>
      <c r="J56" s="15"/>
      <c r="K56" s="15">
        <v>166</v>
      </c>
      <c r="L56" s="15"/>
      <c r="M56" s="15">
        <f t="shared" si="3"/>
        <v>-166</v>
      </c>
      <c r="N56" s="15"/>
      <c r="O56" s="15">
        <v>2000</v>
      </c>
      <c r="P56" s="7"/>
      <c r="Q56" s="22"/>
    </row>
    <row r="57" spans="1:17">
      <c r="A57" s="1"/>
      <c r="B57" s="1"/>
      <c r="C57" s="1"/>
      <c r="D57" s="1"/>
      <c r="F57" s="1"/>
      <c r="G57" s="1" t="s">
        <v>271</v>
      </c>
      <c r="H57" s="1"/>
      <c r="I57" s="15">
        <v>20</v>
      </c>
      <c r="J57" s="15"/>
      <c r="K57" s="15">
        <v>0</v>
      </c>
      <c r="L57" s="15"/>
      <c r="M57" s="15">
        <f t="shared" si="3"/>
        <v>20</v>
      </c>
      <c r="N57" s="15"/>
      <c r="O57" s="15">
        <v>0</v>
      </c>
      <c r="P57" s="7"/>
      <c r="Q57" s="22"/>
    </row>
    <row r="58" spans="1:17">
      <c r="A58" s="1"/>
      <c r="B58" s="1"/>
      <c r="C58" s="1"/>
      <c r="D58" s="1"/>
      <c r="G58" s="1" t="s">
        <v>272</v>
      </c>
      <c r="H58" s="1"/>
      <c r="I58" s="15">
        <v>0</v>
      </c>
      <c r="J58" s="15"/>
      <c r="K58" s="15">
        <v>247</v>
      </c>
      <c r="L58" s="15"/>
      <c r="M58" s="15">
        <f t="shared" si="3"/>
        <v>-247</v>
      </c>
      <c r="N58" s="15"/>
      <c r="O58" s="15">
        <v>2970</v>
      </c>
      <c r="P58" s="7"/>
      <c r="Q58" s="22"/>
    </row>
    <row r="59" spans="1:17">
      <c r="A59" s="1"/>
      <c r="B59" s="1"/>
      <c r="C59" s="1"/>
      <c r="D59" s="1"/>
      <c r="F59" s="1"/>
      <c r="G59" s="1" t="s">
        <v>279</v>
      </c>
      <c r="H59" s="1"/>
      <c r="I59" s="17">
        <v>0</v>
      </c>
      <c r="J59" s="17"/>
      <c r="K59" s="17">
        <v>1000</v>
      </c>
      <c r="L59" s="17"/>
      <c r="M59" s="17">
        <f t="shared" si="3"/>
        <v>-1000</v>
      </c>
      <c r="N59" s="17"/>
      <c r="O59" s="17">
        <v>12000</v>
      </c>
      <c r="P59" s="7"/>
      <c r="Q59" s="22"/>
    </row>
    <row r="60" spans="1:17">
      <c r="A60" s="1"/>
      <c r="B60" s="1"/>
      <c r="C60" s="1"/>
      <c r="D60" s="1"/>
      <c r="F60" s="1"/>
      <c r="G60" s="1" t="s">
        <v>275</v>
      </c>
      <c r="H60" s="1"/>
      <c r="I60" s="17">
        <v>0</v>
      </c>
      <c r="J60" s="17"/>
      <c r="K60" s="17">
        <v>2916</v>
      </c>
      <c r="L60" s="17"/>
      <c r="M60" s="17">
        <f t="shared" si="3"/>
        <v>-2916</v>
      </c>
      <c r="N60" s="17"/>
      <c r="O60" s="17">
        <v>35000</v>
      </c>
      <c r="P60" s="7"/>
      <c r="Q60" s="22"/>
    </row>
    <row r="61" spans="1:17">
      <c r="A61" s="1"/>
      <c r="B61" s="1"/>
      <c r="C61" s="1"/>
      <c r="D61" s="1"/>
      <c r="F61" s="1"/>
      <c r="G61" s="1" t="s">
        <v>276</v>
      </c>
      <c r="H61" s="1"/>
      <c r="I61" s="15">
        <v>0</v>
      </c>
      <c r="J61" s="15"/>
      <c r="K61" s="15">
        <v>3125</v>
      </c>
      <c r="L61" s="15"/>
      <c r="M61" s="15">
        <f t="shared" si="3"/>
        <v>-3125</v>
      </c>
      <c r="N61" s="15"/>
      <c r="O61" s="15">
        <v>37500</v>
      </c>
      <c r="P61" s="7"/>
      <c r="Q61" s="22"/>
    </row>
    <row r="62" spans="1:17">
      <c r="A62" s="1"/>
      <c r="B62" s="1"/>
      <c r="C62" s="1"/>
      <c r="D62" s="1"/>
      <c r="F62" s="1"/>
      <c r="G62" s="1" t="s">
        <v>277</v>
      </c>
      <c r="H62" s="1"/>
      <c r="I62" s="15">
        <v>5000</v>
      </c>
      <c r="J62" s="15"/>
      <c r="K62" s="15">
        <v>5000</v>
      </c>
      <c r="L62" s="15"/>
      <c r="M62" s="15">
        <f t="shared" si="3"/>
        <v>0</v>
      </c>
      <c r="N62" s="15"/>
      <c r="O62" s="15">
        <v>60000</v>
      </c>
      <c r="P62" s="7"/>
      <c r="Q62" s="22"/>
    </row>
    <row r="63" spans="1:17">
      <c r="A63" s="1"/>
      <c r="B63" s="1"/>
      <c r="C63" s="1"/>
      <c r="E63" s="1"/>
      <c r="F63" s="1"/>
      <c r="G63" s="1" t="s">
        <v>280</v>
      </c>
      <c r="H63" s="1"/>
      <c r="I63" s="15"/>
      <c r="J63" s="15"/>
      <c r="K63" s="15">
        <v>0</v>
      </c>
      <c r="L63" s="15"/>
      <c r="M63" s="15">
        <f t="shared" si="3"/>
        <v>0</v>
      </c>
      <c r="N63" s="15"/>
      <c r="O63" s="15">
        <v>0</v>
      </c>
      <c r="P63" s="7"/>
      <c r="Q63" s="22"/>
    </row>
    <row r="64" spans="1:17">
      <c r="A64" s="1"/>
      <c r="B64" s="1"/>
      <c r="C64" s="1"/>
      <c r="E64" s="1"/>
      <c r="F64" s="1"/>
      <c r="G64" s="1" t="s">
        <v>281</v>
      </c>
      <c r="H64" s="1"/>
      <c r="I64" s="15"/>
      <c r="J64" s="15"/>
      <c r="K64" s="15">
        <v>0</v>
      </c>
      <c r="L64" s="15"/>
      <c r="M64" s="15">
        <f t="shared" si="3"/>
        <v>0</v>
      </c>
      <c r="N64" s="15"/>
      <c r="O64" s="15">
        <v>0</v>
      </c>
      <c r="P64" s="7"/>
      <c r="Q64" s="22"/>
    </row>
    <row r="65" spans="1:17">
      <c r="A65" s="1"/>
      <c r="B65" s="1"/>
      <c r="C65" s="1"/>
      <c r="E65" s="1"/>
      <c r="F65" s="1"/>
      <c r="G65" s="1" t="s">
        <v>282</v>
      </c>
      <c r="H65" s="1"/>
      <c r="I65" s="15"/>
      <c r="J65" s="15"/>
      <c r="K65" s="15">
        <v>0</v>
      </c>
      <c r="L65" s="15"/>
      <c r="M65" s="15">
        <f t="shared" si="3"/>
        <v>0</v>
      </c>
      <c r="N65" s="15"/>
      <c r="O65" s="15">
        <v>0</v>
      </c>
      <c r="P65" s="7"/>
      <c r="Q65" s="22"/>
    </row>
    <row r="66" spans="1:17">
      <c r="A66" s="1"/>
      <c r="B66" s="1"/>
      <c r="C66" s="1"/>
      <c r="E66" s="1"/>
      <c r="F66" s="1"/>
      <c r="G66" s="1" t="s">
        <v>283</v>
      </c>
      <c r="H66" s="1"/>
      <c r="I66" s="17"/>
      <c r="J66" s="15"/>
      <c r="K66" s="17">
        <v>0</v>
      </c>
      <c r="L66" s="15"/>
      <c r="M66" s="17">
        <f t="shared" si="3"/>
        <v>0</v>
      </c>
      <c r="N66" s="15"/>
      <c r="O66" s="17">
        <v>0</v>
      </c>
      <c r="P66" s="7"/>
      <c r="Q66" s="22"/>
    </row>
    <row r="67" spans="1:17" ht="15.75" outlineLevel="1" thickBot="1">
      <c r="A67" s="1"/>
      <c r="B67" s="1"/>
      <c r="C67" s="1"/>
      <c r="D67" s="1"/>
      <c r="E67" s="1"/>
      <c r="F67" s="2" t="s">
        <v>285</v>
      </c>
      <c r="G67" s="2"/>
      <c r="H67" s="2"/>
      <c r="I67" s="18">
        <f>SUM(I53:I66)</f>
        <v>5924.76</v>
      </c>
      <c r="J67" s="24"/>
      <c r="K67" s="18">
        <f>SUM(K53:K66)</f>
        <v>19515</v>
      </c>
      <c r="L67" s="25"/>
      <c r="M67" s="18">
        <f>SUM(M53:M66)</f>
        <v>-13590.24</v>
      </c>
      <c r="N67" s="25"/>
      <c r="O67" s="18">
        <f>SUM(O53:O66)</f>
        <v>234194</v>
      </c>
      <c r="P67" s="7"/>
      <c r="Q67" s="22"/>
    </row>
    <row r="68" spans="1:17" ht="15.75" thickBot="1">
      <c r="A68" s="1"/>
      <c r="B68" s="1"/>
      <c r="C68" s="1"/>
      <c r="D68" s="1"/>
      <c r="E68" s="1" t="s">
        <v>52</v>
      </c>
      <c r="F68" s="1"/>
      <c r="G68" s="1"/>
      <c r="H68" s="1"/>
      <c r="I68" s="19">
        <f>ROUND(SUM(I5:I7)+SUM(I13:I17)+SUM(I21:I22)+SUM(I32:I34)+I45+SUM(I50:I51)+I67,5)</f>
        <v>187828.39</v>
      </c>
      <c r="J68" s="15"/>
      <c r="K68" s="19">
        <f>ROUND(SUM(K5:K7)+SUM(K13:K17)+SUM(K21:K22)+SUM(K32:K34)+K45+SUM(K50:K51)+K67,5)</f>
        <v>281122</v>
      </c>
      <c r="L68" s="15"/>
      <c r="M68" s="19">
        <f>ROUND(SUM(M5:M7)+SUM(M13:M17)+SUM(M21:M22)+SUM(M32:M34)+M45+SUM(M50:M51)+M67,5)</f>
        <v>-94118.61</v>
      </c>
      <c r="N68" s="15"/>
      <c r="O68" s="19">
        <f>ROUND(SUM(O5:O7)+SUM(O13:O17)+SUM(O21:O22)+SUM(O32:O34)+O45+SUM(O50:O51)+O67,5)</f>
        <v>3373527</v>
      </c>
      <c r="P68" s="7"/>
      <c r="Q68" s="22"/>
    </row>
    <row r="69" spans="1:17" ht="15.75" thickBot="1">
      <c r="A69" s="1"/>
      <c r="B69" s="1"/>
      <c r="C69" s="1"/>
      <c r="D69" s="1" t="s">
        <v>53</v>
      </c>
      <c r="E69" s="1"/>
      <c r="F69" s="1"/>
      <c r="G69" s="1"/>
      <c r="H69" s="1"/>
      <c r="I69" s="20">
        <f>ROUND(I4+I68,5)</f>
        <v>187828.39</v>
      </c>
      <c r="J69" s="15"/>
      <c r="K69" s="20">
        <f>ROUND(K4+K68,5)</f>
        <v>281122</v>
      </c>
      <c r="L69" s="15"/>
      <c r="M69" s="20">
        <f>ROUND(M4+M68,5)</f>
        <v>-94118.61</v>
      </c>
      <c r="N69" s="15"/>
      <c r="O69" s="20">
        <f>ROUND(O4+O68,5)</f>
        <v>3373527</v>
      </c>
      <c r="P69" s="7"/>
      <c r="Q69" s="22"/>
    </row>
    <row r="70" spans="1:17" hidden="1">
      <c r="A70" s="1"/>
      <c r="B70" s="1"/>
      <c r="C70" s="1" t="s">
        <v>54</v>
      </c>
      <c r="D70" s="1"/>
      <c r="E70" s="1"/>
      <c r="F70" s="1"/>
      <c r="G70" s="1"/>
      <c r="H70" s="1"/>
      <c r="I70" s="15">
        <f>I69</f>
        <v>187828.39</v>
      </c>
      <c r="J70" s="15"/>
      <c r="K70" s="15">
        <f>K69</f>
        <v>281122</v>
      </c>
      <c r="L70" s="15"/>
      <c r="M70" s="15">
        <f>M69</f>
        <v>-94118.61</v>
      </c>
      <c r="N70" s="15"/>
      <c r="O70" s="15">
        <f>O69</f>
        <v>3373527</v>
      </c>
      <c r="P70" s="7"/>
      <c r="Q70" s="22"/>
    </row>
    <row r="71" spans="1:17">
      <c r="A71" s="1"/>
      <c r="B71" s="1"/>
      <c r="C71" s="1"/>
      <c r="D71" s="1" t="s">
        <v>55</v>
      </c>
      <c r="E71" s="1"/>
      <c r="F71" s="1"/>
      <c r="G71" s="1"/>
      <c r="H71" s="1"/>
      <c r="I71" s="15"/>
      <c r="J71" s="15"/>
      <c r="K71" s="15"/>
      <c r="L71" s="15"/>
      <c r="M71" s="15"/>
      <c r="N71" s="15"/>
      <c r="O71" s="15"/>
      <c r="P71" s="7"/>
      <c r="Q71" s="22"/>
    </row>
    <row r="72" spans="1:17">
      <c r="A72" s="1"/>
      <c r="B72" s="1"/>
      <c r="C72" s="1"/>
      <c r="D72" s="1"/>
      <c r="E72" s="1" t="s">
        <v>56</v>
      </c>
      <c r="F72" s="1"/>
      <c r="G72" s="1"/>
      <c r="H72" s="1"/>
      <c r="I72" s="15"/>
      <c r="J72" s="15"/>
      <c r="K72" s="15"/>
      <c r="L72" s="15"/>
      <c r="M72" s="15"/>
      <c r="N72" s="15"/>
      <c r="O72" s="15"/>
      <c r="P72" s="7"/>
      <c r="Q72" s="22"/>
    </row>
    <row r="73" spans="1:17">
      <c r="A73" s="1"/>
      <c r="B73" s="1"/>
      <c r="C73" s="1"/>
      <c r="D73" s="1"/>
      <c r="E73" s="1"/>
      <c r="F73" s="1" t="s">
        <v>57</v>
      </c>
      <c r="G73" s="1"/>
      <c r="H73" s="1"/>
      <c r="I73" s="15"/>
      <c r="J73" s="15"/>
      <c r="K73" s="15"/>
      <c r="L73" s="15"/>
      <c r="M73" s="15"/>
      <c r="N73" s="15"/>
      <c r="O73" s="15"/>
      <c r="P73" s="7"/>
      <c r="Q73" s="22"/>
    </row>
    <row r="74" spans="1:17">
      <c r="A74" s="1"/>
      <c r="B74" s="1"/>
      <c r="C74" s="1"/>
      <c r="D74" s="1"/>
      <c r="E74" s="1"/>
      <c r="F74" s="1"/>
      <c r="G74" s="1" t="s">
        <v>58</v>
      </c>
      <c r="H74" s="1"/>
      <c r="I74" s="15">
        <v>2853</v>
      </c>
      <c r="J74" s="15"/>
      <c r="K74" s="15">
        <v>5834</v>
      </c>
      <c r="L74" s="15"/>
      <c r="M74" s="15">
        <f t="shared" ref="M74:M91" si="4">ROUND((I74-K74),5)</f>
        <v>-2981</v>
      </c>
      <c r="N74" s="15"/>
      <c r="O74" s="15">
        <v>70000</v>
      </c>
      <c r="P74" s="7"/>
      <c r="Q74" s="22"/>
    </row>
    <row r="75" spans="1:17">
      <c r="A75" s="1"/>
      <c r="B75" s="1"/>
      <c r="C75" s="1"/>
      <c r="D75" s="1"/>
      <c r="E75" s="1"/>
      <c r="F75" s="1"/>
      <c r="G75" s="1" t="s">
        <v>59</v>
      </c>
      <c r="H75" s="1"/>
      <c r="I75" s="15">
        <v>845.15</v>
      </c>
      <c r="J75" s="15"/>
      <c r="K75" s="15">
        <v>2500</v>
      </c>
      <c r="L75" s="15"/>
      <c r="M75" s="15">
        <f t="shared" si="4"/>
        <v>-1654.85</v>
      </c>
      <c r="N75" s="15"/>
      <c r="O75" s="15">
        <v>30000</v>
      </c>
      <c r="P75" s="7"/>
      <c r="Q75" s="22"/>
    </row>
    <row r="76" spans="1:17">
      <c r="A76" s="1"/>
      <c r="B76" s="1"/>
      <c r="C76" s="1"/>
      <c r="D76" s="1"/>
      <c r="E76" s="1"/>
      <c r="F76" s="1"/>
      <c r="G76" s="1" t="s">
        <v>60</v>
      </c>
      <c r="H76" s="1"/>
      <c r="I76" s="15">
        <v>0</v>
      </c>
      <c r="J76" s="15"/>
      <c r="K76" s="15">
        <v>250</v>
      </c>
      <c r="L76" s="15"/>
      <c r="M76" s="15">
        <f t="shared" si="4"/>
        <v>-250</v>
      </c>
      <c r="N76" s="15"/>
      <c r="O76" s="15">
        <v>3000</v>
      </c>
      <c r="P76" s="7"/>
      <c r="Q76" s="22"/>
    </row>
    <row r="77" spans="1:17">
      <c r="A77" s="1"/>
      <c r="B77" s="1"/>
      <c r="C77" s="1"/>
      <c r="D77" s="1"/>
      <c r="E77" s="1"/>
      <c r="F77" s="1"/>
      <c r="G77" s="1" t="s">
        <v>61</v>
      </c>
      <c r="H77" s="1"/>
      <c r="I77" s="15">
        <v>76</v>
      </c>
      <c r="J77" s="15"/>
      <c r="K77" s="15">
        <v>500</v>
      </c>
      <c r="L77" s="15"/>
      <c r="M77" s="15">
        <f t="shared" si="4"/>
        <v>-424</v>
      </c>
      <c r="N77" s="15"/>
      <c r="O77" s="15">
        <v>6000</v>
      </c>
      <c r="P77" s="7"/>
      <c r="Q77" s="22"/>
    </row>
    <row r="78" spans="1:17">
      <c r="A78" s="1"/>
      <c r="B78" s="1"/>
      <c r="C78" s="1"/>
      <c r="D78" s="1"/>
      <c r="E78" s="1"/>
      <c r="F78" s="1"/>
      <c r="G78" s="1" t="s">
        <v>62</v>
      </c>
      <c r="H78" s="1"/>
      <c r="I78" s="15">
        <v>533.34</v>
      </c>
      <c r="J78" s="15"/>
      <c r="K78" s="15">
        <v>834</v>
      </c>
      <c r="L78" s="15"/>
      <c r="M78" s="15">
        <f t="shared" si="4"/>
        <v>-300.66000000000003</v>
      </c>
      <c r="N78" s="15"/>
      <c r="O78" s="15">
        <v>10000</v>
      </c>
      <c r="P78" s="7"/>
      <c r="Q78" s="22"/>
    </row>
    <row r="79" spans="1:17">
      <c r="A79" s="1"/>
      <c r="B79" s="1"/>
      <c r="C79" s="1"/>
      <c r="D79" s="1"/>
      <c r="E79" s="1"/>
      <c r="F79" s="1"/>
      <c r="G79" s="1" t="s">
        <v>63</v>
      </c>
      <c r="H79" s="1"/>
      <c r="I79" s="15">
        <v>0</v>
      </c>
      <c r="J79" s="15"/>
      <c r="K79" s="15">
        <v>709</v>
      </c>
      <c r="L79" s="15"/>
      <c r="M79" s="15">
        <f t="shared" si="4"/>
        <v>-709</v>
      </c>
      <c r="N79" s="15"/>
      <c r="O79" s="15">
        <v>8500</v>
      </c>
      <c r="P79" s="7"/>
      <c r="Q79" s="22"/>
    </row>
    <row r="80" spans="1:17">
      <c r="A80" s="1"/>
      <c r="B80" s="1"/>
      <c r="C80" s="1"/>
      <c r="D80" s="1"/>
      <c r="E80" s="1"/>
      <c r="F80" s="1"/>
      <c r="G80" s="1" t="s">
        <v>64</v>
      </c>
      <c r="H80" s="1"/>
      <c r="I80" s="15">
        <v>0</v>
      </c>
      <c r="J80" s="15"/>
      <c r="K80" s="15">
        <v>500</v>
      </c>
      <c r="L80" s="15"/>
      <c r="M80" s="15">
        <f t="shared" si="4"/>
        <v>-500</v>
      </c>
      <c r="N80" s="15"/>
      <c r="O80" s="15">
        <v>6000</v>
      </c>
      <c r="P80" s="7"/>
      <c r="Q80" s="22"/>
    </row>
    <row r="81" spans="1:17">
      <c r="A81" s="1"/>
      <c r="B81" s="1"/>
      <c r="C81" s="1"/>
      <c r="D81" s="1"/>
      <c r="E81" s="1"/>
      <c r="F81" s="1"/>
      <c r="G81" s="1" t="s">
        <v>65</v>
      </c>
      <c r="H81" s="1"/>
      <c r="I81" s="15">
        <v>233.27</v>
      </c>
      <c r="J81" s="15"/>
      <c r="K81" s="15">
        <v>584</v>
      </c>
      <c r="L81" s="15"/>
      <c r="M81" s="15">
        <f t="shared" si="4"/>
        <v>-350.73</v>
      </c>
      <c r="N81" s="15"/>
      <c r="O81" s="15">
        <v>7000</v>
      </c>
      <c r="P81" s="7"/>
      <c r="Q81" s="22"/>
    </row>
    <row r="82" spans="1:17">
      <c r="A82" s="1"/>
      <c r="B82" s="1"/>
      <c r="C82" s="1"/>
      <c r="D82" s="1"/>
      <c r="E82" s="1"/>
      <c r="F82" s="1"/>
      <c r="G82" s="1" t="s">
        <v>66</v>
      </c>
      <c r="H82" s="1"/>
      <c r="I82" s="15">
        <v>110</v>
      </c>
      <c r="J82" s="15"/>
      <c r="K82" s="15">
        <v>666</v>
      </c>
      <c r="L82" s="15"/>
      <c r="M82" s="15">
        <f t="shared" si="4"/>
        <v>-556</v>
      </c>
      <c r="N82" s="15"/>
      <c r="O82" s="15">
        <v>8000</v>
      </c>
      <c r="P82" s="7"/>
      <c r="Q82" s="22"/>
    </row>
    <row r="83" spans="1:17">
      <c r="A83" s="1"/>
      <c r="B83" s="1"/>
      <c r="C83" s="1"/>
      <c r="D83" s="1"/>
      <c r="E83" s="1"/>
      <c r="F83" s="1"/>
      <c r="G83" s="1" t="s">
        <v>67</v>
      </c>
      <c r="H83" s="1"/>
      <c r="I83" s="15">
        <v>5431.4</v>
      </c>
      <c r="J83" s="15"/>
      <c r="K83" s="15">
        <v>5000</v>
      </c>
      <c r="L83" s="15"/>
      <c r="M83" s="15">
        <f t="shared" si="4"/>
        <v>431.4</v>
      </c>
      <c r="N83" s="15"/>
      <c r="O83" s="15">
        <v>60000</v>
      </c>
      <c r="P83" s="7"/>
      <c r="Q83" s="22"/>
    </row>
    <row r="84" spans="1:17">
      <c r="A84" s="1"/>
      <c r="B84" s="1"/>
      <c r="C84" s="1"/>
      <c r="D84" s="1"/>
      <c r="E84" s="1"/>
      <c r="F84" s="1"/>
      <c r="G84" s="1" t="s">
        <v>68</v>
      </c>
      <c r="H84" s="1"/>
      <c r="I84" s="15">
        <v>0</v>
      </c>
      <c r="J84" s="15"/>
      <c r="K84" s="15">
        <v>1666</v>
      </c>
      <c r="L84" s="15"/>
      <c r="M84" s="15">
        <f t="shared" si="4"/>
        <v>-1666</v>
      </c>
      <c r="N84" s="15"/>
      <c r="O84" s="15">
        <v>20000</v>
      </c>
      <c r="P84" s="7"/>
      <c r="Q84" s="22"/>
    </row>
    <row r="85" spans="1:17">
      <c r="A85" s="1"/>
      <c r="B85" s="1"/>
      <c r="C85" s="1"/>
      <c r="D85" s="1"/>
      <c r="E85" s="1"/>
      <c r="F85" s="1"/>
      <c r="G85" s="1" t="s">
        <v>69</v>
      </c>
      <c r="H85" s="1"/>
      <c r="I85" s="15">
        <v>17401.05</v>
      </c>
      <c r="J85" s="15"/>
      <c r="K85" s="15">
        <v>6666</v>
      </c>
      <c r="L85" s="15"/>
      <c r="M85" s="15">
        <f t="shared" si="4"/>
        <v>10735.05</v>
      </c>
      <c r="N85" s="15"/>
      <c r="O85" s="15">
        <v>80000</v>
      </c>
      <c r="P85" s="7"/>
      <c r="Q85" s="22"/>
    </row>
    <row r="86" spans="1:17">
      <c r="A86" s="1"/>
      <c r="B86" s="1"/>
      <c r="C86" s="1"/>
      <c r="D86" s="1"/>
      <c r="E86" s="1"/>
      <c r="F86" s="1"/>
      <c r="G86" s="1" t="s">
        <v>70</v>
      </c>
      <c r="H86" s="1"/>
      <c r="I86" s="15">
        <v>0</v>
      </c>
      <c r="J86" s="15"/>
      <c r="K86" s="15">
        <v>9</v>
      </c>
      <c r="L86" s="15"/>
      <c r="M86" s="15">
        <f t="shared" si="4"/>
        <v>-9</v>
      </c>
      <c r="N86" s="15"/>
      <c r="O86" s="15">
        <v>100</v>
      </c>
      <c r="P86" s="7"/>
      <c r="Q86" s="22"/>
    </row>
    <row r="87" spans="1:17">
      <c r="A87" s="1"/>
      <c r="B87" s="1"/>
      <c r="C87" s="1"/>
      <c r="D87" s="1"/>
      <c r="E87" s="1"/>
      <c r="F87" s="1"/>
      <c r="G87" s="1" t="s">
        <v>71</v>
      </c>
      <c r="H87" s="1"/>
      <c r="I87" s="15">
        <v>0</v>
      </c>
      <c r="J87" s="15"/>
      <c r="K87" s="15">
        <v>125</v>
      </c>
      <c r="L87" s="15"/>
      <c r="M87" s="15">
        <f t="shared" si="4"/>
        <v>-125</v>
      </c>
      <c r="N87" s="15"/>
      <c r="O87" s="15">
        <v>1500</v>
      </c>
      <c r="P87" s="7"/>
      <c r="Q87" s="22"/>
    </row>
    <row r="88" spans="1:17">
      <c r="A88" s="1"/>
      <c r="B88" s="1"/>
      <c r="C88" s="1"/>
      <c r="D88" s="1"/>
      <c r="E88" s="1"/>
      <c r="F88" s="1"/>
      <c r="G88" s="1" t="s">
        <v>72</v>
      </c>
      <c r="H88" s="1"/>
      <c r="I88" s="15">
        <v>0</v>
      </c>
      <c r="J88" s="15"/>
      <c r="K88" s="15">
        <v>416</v>
      </c>
      <c r="L88" s="15"/>
      <c r="M88" s="15">
        <f t="shared" si="4"/>
        <v>-416</v>
      </c>
      <c r="N88" s="15"/>
      <c r="O88" s="15">
        <v>5000</v>
      </c>
      <c r="P88" s="7"/>
      <c r="Q88" s="22"/>
    </row>
    <row r="89" spans="1:17">
      <c r="A89" s="1"/>
      <c r="B89" s="1"/>
      <c r="C89" s="1"/>
      <c r="D89" s="1"/>
      <c r="E89" s="1"/>
      <c r="F89" s="1"/>
      <c r="G89" s="1" t="s">
        <v>73</v>
      </c>
      <c r="H89" s="1"/>
      <c r="I89" s="15">
        <v>300</v>
      </c>
      <c r="J89" s="15"/>
      <c r="K89" s="15">
        <v>416</v>
      </c>
      <c r="L89" s="15"/>
      <c r="M89" s="15">
        <f t="shared" si="4"/>
        <v>-116</v>
      </c>
      <c r="N89" s="15"/>
      <c r="O89" s="15">
        <v>5000</v>
      </c>
      <c r="P89" s="7"/>
      <c r="Q89" s="22"/>
    </row>
    <row r="90" spans="1:17">
      <c r="A90" s="1"/>
      <c r="B90" s="1"/>
      <c r="C90" s="1"/>
      <c r="D90" s="1"/>
      <c r="E90" s="1"/>
      <c r="F90" s="1"/>
      <c r="G90" s="1" t="s">
        <v>74</v>
      </c>
      <c r="H90" s="1"/>
      <c r="I90" s="15">
        <v>924.86</v>
      </c>
      <c r="J90" s="15"/>
      <c r="K90" s="15">
        <v>3084</v>
      </c>
      <c r="L90" s="15"/>
      <c r="M90" s="15">
        <f t="shared" si="4"/>
        <v>-2159.14</v>
      </c>
      <c r="N90" s="15"/>
      <c r="O90" s="15">
        <v>37000</v>
      </c>
      <c r="P90" s="7"/>
      <c r="Q90" s="22"/>
    </row>
    <row r="91" spans="1:17">
      <c r="A91" s="1"/>
      <c r="B91" s="1"/>
      <c r="C91" s="1"/>
      <c r="D91" s="1"/>
      <c r="F91" s="1"/>
      <c r="G91" s="1" t="s">
        <v>274</v>
      </c>
      <c r="H91" s="1"/>
      <c r="I91" s="15">
        <v>0</v>
      </c>
      <c r="J91" s="15"/>
      <c r="K91" s="15">
        <v>2916</v>
      </c>
      <c r="L91" s="15"/>
      <c r="M91" s="15">
        <f t="shared" si="4"/>
        <v>-2916</v>
      </c>
      <c r="N91" s="15"/>
      <c r="O91" s="15">
        <v>35000</v>
      </c>
      <c r="P91" s="7"/>
      <c r="Q91" s="22"/>
    </row>
    <row r="92" spans="1:17">
      <c r="A92" s="1"/>
      <c r="B92" s="1"/>
      <c r="C92" s="1"/>
      <c r="D92" s="1"/>
      <c r="E92" s="1"/>
      <c r="F92" s="1"/>
      <c r="G92" s="1" t="s">
        <v>75</v>
      </c>
      <c r="H92" s="1"/>
      <c r="I92" s="15"/>
      <c r="J92" s="15"/>
      <c r="K92" s="15"/>
      <c r="L92" s="15"/>
      <c r="M92" s="15"/>
      <c r="N92" s="15"/>
      <c r="O92" s="15"/>
      <c r="P92" s="7"/>
      <c r="Q92" s="22"/>
    </row>
    <row r="93" spans="1:17">
      <c r="A93" s="1"/>
      <c r="B93" s="1"/>
      <c r="C93" s="1"/>
      <c r="D93" s="1"/>
      <c r="E93" s="1"/>
      <c r="F93" s="1"/>
      <c r="G93" s="1"/>
      <c r="H93" s="1" t="s">
        <v>76</v>
      </c>
      <c r="I93" s="15">
        <v>7194.39</v>
      </c>
      <c r="J93" s="15"/>
      <c r="K93" s="15">
        <v>7500</v>
      </c>
      <c r="L93" s="15"/>
      <c r="M93" s="15">
        <f t="shared" ref="M93:M100" si="5">ROUND((I93-K93),5)</f>
        <v>-305.61</v>
      </c>
      <c r="N93" s="15"/>
      <c r="O93" s="15">
        <v>90000</v>
      </c>
      <c r="P93" s="7"/>
      <c r="Q93" s="22"/>
    </row>
    <row r="94" spans="1:17">
      <c r="A94" s="1"/>
      <c r="B94" s="1"/>
      <c r="C94" s="1"/>
      <c r="D94" s="1"/>
      <c r="E94" s="1"/>
      <c r="F94" s="1"/>
      <c r="G94" s="1"/>
      <c r="H94" s="1" t="s">
        <v>77</v>
      </c>
      <c r="I94" s="15">
        <v>0</v>
      </c>
      <c r="J94" s="15"/>
      <c r="K94" s="15">
        <v>334</v>
      </c>
      <c r="L94" s="15"/>
      <c r="M94" s="15">
        <f t="shared" si="5"/>
        <v>-334</v>
      </c>
      <c r="N94" s="15"/>
      <c r="O94" s="15">
        <v>4000</v>
      </c>
      <c r="P94" s="7"/>
      <c r="Q94" s="22"/>
    </row>
    <row r="95" spans="1:17">
      <c r="A95" s="1"/>
      <c r="B95" s="1"/>
      <c r="C95" s="1"/>
      <c r="D95" s="1"/>
      <c r="E95" s="1"/>
      <c r="F95" s="1"/>
      <c r="G95" s="1"/>
      <c r="H95" s="1" t="s">
        <v>78</v>
      </c>
      <c r="I95" s="15">
        <v>201.38</v>
      </c>
      <c r="J95" s="15"/>
      <c r="K95" s="15">
        <v>500</v>
      </c>
      <c r="L95" s="15"/>
      <c r="M95" s="15">
        <f t="shared" si="5"/>
        <v>-298.62</v>
      </c>
      <c r="N95" s="15"/>
      <c r="O95" s="15">
        <v>6000</v>
      </c>
      <c r="P95" s="7"/>
      <c r="Q95" s="22"/>
    </row>
    <row r="96" spans="1:17">
      <c r="A96" s="1"/>
      <c r="B96" s="1"/>
      <c r="C96" s="1"/>
      <c r="D96" s="1"/>
      <c r="E96" s="1"/>
      <c r="F96" s="1"/>
      <c r="G96" s="1"/>
      <c r="H96" s="1" t="s">
        <v>79</v>
      </c>
      <c r="I96" s="15">
        <v>906.56</v>
      </c>
      <c r="J96" s="15"/>
      <c r="K96" s="15">
        <v>875</v>
      </c>
      <c r="L96" s="15"/>
      <c r="M96" s="15">
        <f t="shared" si="5"/>
        <v>31.56</v>
      </c>
      <c r="N96" s="15"/>
      <c r="O96" s="15">
        <v>10500</v>
      </c>
      <c r="P96" s="7"/>
      <c r="Q96" s="22"/>
    </row>
    <row r="97" spans="1:17">
      <c r="A97" s="1"/>
      <c r="B97" s="1"/>
      <c r="C97" s="1"/>
      <c r="D97" s="1"/>
      <c r="E97" s="1"/>
      <c r="F97" s="1"/>
      <c r="G97" s="1"/>
      <c r="H97" s="1" t="s">
        <v>80</v>
      </c>
      <c r="I97" s="15">
        <v>0</v>
      </c>
      <c r="J97" s="15"/>
      <c r="K97" s="15">
        <v>1000</v>
      </c>
      <c r="L97" s="15"/>
      <c r="M97" s="15">
        <f t="shared" si="5"/>
        <v>-1000</v>
      </c>
      <c r="N97" s="15"/>
      <c r="O97" s="15">
        <v>12000</v>
      </c>
      <c r="P97" s="7"/>
      <c r="Q97" s="22"/>
    </row>
    <row r="98" spans="1:17">
      <c r="A98" s="1"/>
      <c r="B98" s="1"/>
      <c r="C98" s="1"/>
      <c r="D98" s="1"/>
      <c r="E98" s="1"/>
      <c r="F98" s="1"/>
      <c r="G98" s="1"/>
      <c r="H98" s="1" t="s">
        <v>81</v>
      </c>
      <c r="I98" s="15">
        <v>0</v>
      </c>
      <c r="J98" s="15"/>
      <c r="K98" s="15">
        <v>84</v>
      </c>
      <c r="L98" s="15"/>
      <c r="M98" s="15">
        <f t="shared" si="5"/>
        <v>-84</v>
      </c>
      <c r="N98" s="15"/>
      <c r="O98" s="15">
        <v>1000</v>
      </c>
      <c r="P98" s="7"/>
      <c r="Q98" s="22"/>
    </row>
    <row r="99" spans="1:17" ht="15.75" thickBot="1">
      <c r="A99" s="1"/>
      <c r="B99" s="1"/>
      <c r="C99" s="1"/>
      <c r="D99" s="1"/>
      <c r="E99" s="1"/>
      <c r="F99" s="1"/>
      <c r="G99" s="1"/>
      <c r="H99" s="1" t="s">
        <v>82</v>
      </c>
      <c r="I99" s="16">
        <v>372.17</v>
      </c>
      <c r="J99" s="15"/>
      <c r="K99" s="16">
        <v>1250</v>
      </c>
      <c r="L99" s="15"/>
      <c r="M99" s="16">
        <f t="shared" si="5"/>
        <v>-877.83</v>
      </c>
      <c r="N99" s="15"/>
      <c r="O99" s="16">
        <v>15000</v>
      </c>
      <c r="P99" s="7"/>
      <c r="Q99" s="22"/>
    </row>
    <row r="100" spans="1:17">
      <c r="A100" s="1"/>
      <c r="B100" s="1"/>
      <c r="C100" s="1"/>
      <c r="D100" s="1"/>
      <c r="E100" s="1"/>
      <c r="F100" s="1"/>
      <c r="G100" s="1" t="s">
        <v>83</v>
      </c>
      <c r="H100" s="1"/>
      <c r="I100" s="15">
        <f>ROUND(SUM(I92:I99),5)</f>
        <v>8674.5</v>
      </c>
      <c r="J100" s="15"/>
      <c r="K100" s="15">
        <f>ROUND(SUM(K92:K99),5)</f>
        <v>11543</v>
      </c>
      <c r="L100" s="15"/>
      <c r="M100" s="15">
        <f t="shared" si="5"/>
        <v>-2868.5</v>
      </c>
      <c r="N100" s="15"/>
      <c r="O100" s="15">
        <f>ROUND(SUM(O92:O99),5)</f>
        <v>138500</v>
      </c>
      <c r="P100" s="7"/>
      <c r="Q100" s="22"/>
    </row>
    <row r="101" spans="1:17">
      <c r="A101" s="1"/>
      <c r="B101" s="1"/>
      <c r="C101" s="1"/>
      <c r="D101" s="1"/>
      <c r="E101" s="1"/>
      <c r="F101" s="1"/>
      <c r="G101" s="1" t="s">
        <v>84</v>
      </c>
      <c r="H101" s="1"/>
      <c r="I101" s="15"/>
      <c r="J101" s="15"/>
      <c r="K101" s="15"/>
      <c r="L101" s="15"/>
      <c r="M101" s="15"/>
      <c r="N101" s="15"/>
      <c r="O101" s="15"/>
      <c r="P101" s="7"/>
      <c r="Q101" s="22"/>
    </row>
    <row r="102" spans="1:17">
      <c r="A102" s="1"/>
      <c r="B102" s="1"/>
      <c r="C102" s="1"/>
      <c r="D102" s="1"/>
      <c r="E102" s="1"/>
      <c r="F102" s="1"/>
      <c r="G102" s="1"/>
      <c r="H102" s="1" t="s">
        <v>85</v>
      </c>
      <c r="I102" s="15">
        <v>401.5</v>
      </c>
      <c r="J102" s="15"/>
      <c r="K102" s="15">
        <v>500</v>
      </c>
      <c r="L102" s="15"/>
      <c r="M102" s="15">
        <f>ROUND((I102-K102),5)</f>
        <v>-98.5</v>
      </c>
      <c r="N102" s="15"/>
      <c r="O102" s="15">
        <v>6000</v>
      </c>
      <c r="P102" s="7"/>
      <c r="Q102" s="22"/>
    </row>
    <row r="103" spans="1:17">
      <c r="A103" s="1"/>
      <c r="B103" s="1"/>
      <c r="C103" s="1"/>
      <c r="D103" s="1"/>
      <c r="E103" s="1"/>
      <c r="F103" s="1"/>
      <c r="G103" s="1"/>
      <c r="H103" s="1" t="s">
        <v>86</v>
      </c>
      <c r="I103" s="15">
        <v>303.94</v>
      </c>
      <c r="J103" s="15"/>
      <c r="K103" s="15">
        <v>1250</v>
      </c>
      <c r="L103" s="15"/>
      <c r="M103" s="15">
        <f>ROUND((I103-K103),5)</f>
        <v>-946.06</v>
      </c>
      <c r="N103" s="15"/>
      <c r="O103" s="15">
        <v>15000</v>
      </c>
      <c r="P103" s="7"/>
      <c r="Q103" s="22"/>
    </row>
    <row r="104" spans="1:17">
      <c r="A104" s="1"/>
      <c r="B104" s="1"/>
      <c r="C104" s="1"/>
      <c r="D104" s="1"/>
      <c r="E104" s="1"/>
      <c r="F104" s="1"/>
      <c r="G104" s="1"/>
      <c r="H104" s="1" t="s">
        <v>87</v>
      </c>
      <c r="I104" s="15">
        <v>0</v>
      </c>
      <c r="J104" s="15"/>
      <c r="K104" s="15">
        <v>291</v>
      </c>
      <c r="L104" s="15"/>
      <c r="M104" s="15">
        <f>ROUND((I104-K104),5)</f>
        <v>-291</v>
      </c>
      <c r="N104" s="15"/>
      <c r="O104" s="15">
        <v>3500</v>
      </c>
      <c r="P104" s="7"/>
      <c r="Q104" s="22"/>
    </row>
    <row r="105" spans="1:17" ht="15.75" thickBot="1">
      <c r="A105" s="1"/>
      <c r="B105" s="1"/>
      <c r="C105" s="1"/>
      <c r="D105" s="1"/>
      <c r="E105" s="1"/>
      <c r="F105" s="1"/>
      <c r="G105" s="1"/>
      <c r="H105" s="1" t="s">
        <v>88</v>
      </c>
      <c r="I105" s="16">
        <v>572.01</v>
      </c>
      <c r="J105" s="15"/>
      <c r="K105" s="16">
        <v>0</v>
      </c>
      <c r="L105" s="15"/>
      <c r="M105" s="16">
        <f>ROUND((I105-K105),5)</f>
        <v>572.01</v>
      </c>
      <c r="N105" s="15"/>
      <c r="O105" s="16">
        <v>0</v>
      </c>
      <c r="P105" s="7"/>
      <c r="Q105" s="22"/>
    </row>
    <row r="106" spans="1:17">
      <c r="A106" s="1"/>
      <c r="B106" s="1"/>
      <c r="C106" s="1"/>
      <c r="D106" s="1"/>
      <c r="E106" s="1"/>
      <c r="F106" s="1"/>
      <c r="G106" s="1" t="s">
        <v>89</v>
      </c>
      <c r="H106" s="1"/>
      <c r="I106" s="15">
        <f>ROUND(SUM(I101:I105),5)</f>
        <v>1277.45</v>
      </c>
      <c r="J106" s="15"/>
      <c r="K106" s="15">
        <f>ROUND(SUM(K101:K105),5)</f>
        <v>2041</v>
      </c>
      <c r="L106" s="15"/>
      <c r="M106" s="15">
        <f>ROUND((I106-K106),5)</f>
        <v>-763.55</v>
      </c>
      <c r="N106" s="15"/>
      <c r="O106" s="15">
        <f>ROUND(SUM(O101:O105),5)</f>
        <v>24500</v>
      </c>
      <c r="P106" s="7"/>
      <c r="Q106" s="22"/>
    </row>
    <row r="107" spans="1:17">
      <c r="A107" s="1"/>
      <c r="B107" s="1"/>
      <c r="C107" s="1"/>
      <c r="D107" s="1"/>
      <c r="E107" s="1"/>
      <c r="F107" s="1"/>
      <c r="G107" s="1" t="s">
        <v>90</v>
      </c>
      <c r="H107" s="1"/>
      <c r="I107" s="15"/>
      <c r="J107" s="15"/>
      <c r="K107" s="15"/>
      <c r="L107" s="15"/>
      <c r="M107" s="15"/>
      <c r="N107" s="15"/>
      <c r="O107" s="15"/>
      <c r="P107" s="7"/>
      <c r="Q107" s="22"/>
    </row>
    <row r="108" spans="1:17">
      <c r="A108" s="1"/>
      <c r="B108" s="1"/>
      <c r="C108" s="1"/>
      <c r="D108" s="1"/>
      <c r="E108" s="1"/>
      <c r="F108" s="1"/>
      <c r="G108" s="1"/>
      <c r="H108" s="1" t="s">
        <v>91</v>
      </c>
      <c r="I108" s="15">
        <v>20045.900000000001</v>
      </c>
      <c r="J108" s="15"/>
      <c r="K108" s="15">
        <v>21008</v>
      </c>
      <c r="L108" s="15"/>
      <c r="M108" s="15">
        <f>ROUND((I108-K108),5)</f>
        <v>-962.1</v>
      </c>
      <c r="N108" s="15"/>
      <c r="O108" s="15">
        <v>252107</v>
      </c>
      <c r="P108" s="7"/>
      <c r="Q108" s="22"/>
    </row>
    <row r="109" spans="1:17">
      <c r="A109" s="1"/>
      <c r="B109" s="1"/>
      <c r="C109" s="1"/>
      <c r="D109" s="1"/>
      <c r="E109" s="1"/>
      <c r="F109" s="1"/>
      <c r="G109" s="1"/>
      <c r="H109" s="1" t="s">
        <v>92</v>
      </c>
      <c r="I109" s="15">
        <v>3313.74</v>
      </c>
      <c r="J109" s="15"/>
      <c r="K109" s="15">
        <v>5416</v>
      </c>
      <c r="L109" s="15"/>
      <c r="M109" s="15">
        <f>ROUND((I109-K109),5)</f>
        <v>-2102.2600000000002</v>
      </c>
      <c r="N109" s="15"/>
      <c r="O109" s="15">
        <v>65000</v>
      </c>
      <c r="P109" s="7"/>
      <c r="Q109" s="22"/>
    </row>
    <row r="110" spans="1:17">
      <c r="A110" s="1"/>
      <c r="B110" s="1"/>
      <c r="C110" s="1"/>
      <c r="D110" s="1"/>
      <c r="E110" s="1"/>
      <c r="F110" s="1"/>
      <c r="G110" s="1"/>
      <c r="H110" s="1" t="s">
        <v>93</v>
      </c>
      <c r="I110" s="15">
        <v>1854.27</v>
      </c>
      <c r="J110" s="15"/>
      <c r="K110" s="15">
        <v>1585</v>
      </c>
      <c r="L110" s="15"/>
      <c r="M110" s="15">
        <f>ROUND((I110-K110),5)</f>
        <v>269.27</v>
      </c>
      <c r="N110" s="15"/>
      <c r="O110" s="15">
        <v>19029</v>
      </c>
      <c r="P110" s="7"/>
      <c r="Q110" s="22"/>
    </row>
    <row r="111" spans="1:17" ht="15.75" thickBot="1">
      <c r="A111" s="1"/>
      <c r="B111" s="1"/>
      <c r="C111" s="1"/>
      <c r="D111" s="1"/>
      <c r="E111" s="1"/>
      <c r="F111" s="1"/>
      <c r="G111" s="1"/>
      <c r="H111" s="1" t="s">
        <v>94</v>
      </c>
      <c r="I111" s="16">
        <v>195.46</v>
      </c>
      <c r="J111" s="15"/>
      <c r="K111" s="16">
        <v>710</v>
      </c>
      <c r="L111" s="15"/>
      <c r="M111" s="16">
        <f>ROUND((I111-K111),5)</f>
        <v>-514.54</v>
      </c>
      <c r="N111" s="15"/>
      <c r="O111" s="16">
        <v>8513</v>
      </c>
      <c r="P111" s="7"/>
      <c r="Q111" s="22"/>
    </row>
    <row r="112" spans="1:17">
      <c r="A112" s="1"/>
      <c r="B112" s="1"/>
      <c r="C112" s="1"/>
      <c r="D112" s="1"/>
      <c r="E112" s="1"/>
      <c r="F112" s="1"/>
      <c r="G112" s="1" t="s">
        <v>95</v>
      </c>
      <c r="H112" s="1"/>
      <c r="I112" s="15">
        <f>ROUND(SUM(I107:I111),5)</f>
        <v>25409.37</v>
      </c>
      <c r="J112" s="15"/>
      <c r="K112" s="15">
        <f>ROUND(SUM(K107:K111),5)</f>
        <v>28719</v>
      </c>
      <c r="L112" s="15"/>
      <c r="M112" s="15">
        <f>ROUND((I112-K112),5)</f>
        <v>-3309.63</v>
      </c>
      <c r="N112" s="15"/>
      <c r="O112" s="15">
        <f>ROUND(SUM(O107:O111),5)</f>
        <v>344649</v>
      </c>
      <c r="P112" s="7"/>
      <c r="Q112" s="22"/>
    </row>
    <row r="113" spans="1:17">
      <c r="A113" s="1"/>
      <c r="B113" s="1"/>
      <c r="C113" s="1"/>
      <c r="D113" s="1"/>
      <c r="E113" s="1"/>
      <c r="F113" s="1"/>
      <c r="G113" s="1" t="s">
        <v>96</v>
      </c>
      <c r="H113" s="1"/>
      <c r="I113" s="15"/>
      <c r="J113" s="15"/>
      <c r="K113" s="15"/>
      <c r="L113" s="15"/>
      <c r="M113" s="15"/>
      <c r="N113" s="15"/>
      <c r="O113" s="15"/>
      <c r="P113" s="7"/>
      <c r="Q113" s="22"/>
    </row>
    <row r="114" spans="1:17" ht="15.75" thickBot="1">
      <c r="A114" s="1"/>
      <c r="B114" s="1"/>
      <c r="C114" s="1"/>
      <c r="D114" s="1"/>
      <c r="E114" s="1"/>
      <c r="F114" s="1"/>
      <c r="G114" s="1"/>
      <c r="H114" s="1" t="s">
        <v>97</v>
      </c>
      <c r="I114" s="17">
        <v>200.56</v>
      </c>
      <c r="J114" s="15"/>
      <c r="K114" s="17">
        <v>34</v>
      </c>
      <c r="L114" s="15"/>
      <c r="M114" s="17">
        <f>ROUND((I114-K114),5)</f>
        <v>166.56</v>
      </c>
      <c r="N114" s="15"/>
      <c r="O114" s="17">
        <v>400</v>
      </c>
      <c r="P114" s="7"/>
      <c r="Q114" s="22"/>
    </row>
    <row r="115" spans="1:17" ht="15.75" thickBot="1">
      <c r="A115" s="1"/>
      <c r="B115" s="1"/>
      <c r="C115" s="1"/>
      <c r="D115" s="1"/>
      <c r="E115" s="1"/>
      <c r="F115" s="1"/>
      <c r="G115" s="1" t="s">
        <v>98</v>
      </c>
      <c r="H115" s="1"/>
      <c r="I115" s="20">
        <f>ROUND(SUM(I113:I114),5)</f>
        <v>200.56</v>
      </c>
      <c r="J115" s="15"/>
      <c r="K115" s="20">
        <f>ROUND(SUM(K113:K114),5)</f>
        <v>34</v>
      </c>
      <c r="L115" s="15"/>
      <c r="M115" s="20">
        <f>ROUND((I115-K115),5)</f>
        <v>166.56</v>
      </c>
      <c r="N115" s="15"/>
      <c r="O115" s="20">
        <f>ROUND(SUM(O113:O114),5)</f>
        <v>400</v>
      </c>
      <c r="P115" s="7"/>
      <c r="Q115" s="22"/>
    </row>
    <row r="116" spans="1:17">
      <c r="A116" s="1"/>
      <c r="B116" s="1"/>
      <c r="C116" s="1"/>
      <c r="D116" s="1"/>
      <c r="E116" s="1"/>
      <c r="F116" s="1" t="s">
        <v>99</v>
      </c>
      <c r="G116" s="1"/>
      <c r="H116" s="1"/>
      <c r="I116" s="15">
        <f>ROUND(SUM(I73:I91)+I100+I106+I112+I115,5)</f>
        <v>64269.95</v>
      </c>
      <c r="J116" s="15"/>
      <c r="K116" s="15">
        <f>ROUND(SUM(K73:K91)+K100+K106+K112+K115,5)</f>
        <v>75012</v>
      </c>
      <c r="L116" s="15"/>
      <c r="M116" s="15">
        <f>ROUND(SUM(M73:M91)+M100+M106+M112+M115,5)</f>
        <v>-10742.05</v>
      </c>
      <c r="N116" s="15"/>
      <c r="O116" s="15">
        <f>ROUND(SUM(O73:O91)+O100+O106+O112+O115,5)</f>
        <v>900149</v>
      </c>
      <c r="P116" s="7"/>
      <c r="Q116" s="22"/>
    </row>
    <row r="117" spans="1:17">
      <c r="A117" s="1"/>
      <c r="B117" s="1"/>
      <c r="C117" s="1"/>
      <c r="D117" s="1"/>
      <c r="E117" s="1"/>
      <c r="F117" s="1" t="s">
        <v>100</v>
      </c>
      <c r="G117" s="1"/>
      <c r="H117" s="1"/>
      <c r="I117" s="15"/>
      <c r="J117" s="15"/>
      <c r="K117" s="15"/>
      <c r="L117" s="15"/>
      <c r="M117" s="15"/>
      <c r="N117" s="15"/>
      <c r="O117" s="15"/>
      <c r="P117" s="7"/>
      <c r="Q117" s="22"/>
    </row>
    <row r="118" spans="1:17" ht="15.75" thickBot="1">
      <c r="A118" s="1"/>
      <c r="B118" s="1"/>
      <c r="C118" s="1"/>
      <c r="D118" s="1"/>
      <c r="E118" s="1"/>
      <c r="F118" s="1"/>
      <c r="G118" s="1" t="s">
        <v>101</v>
      </c>
      <c r="H118" s="1"/>
      <c r="I118" s="17">
        <v>0</v>
      </c>
      <c r="J118" s="15"/>
      <c r="K118" s="17">
        <v>125</v>
      </c>
      <c r="L118" s="15"/>
      <c r="M118" s="17">
        <f>ROUND((I118-K118),5)</f>
        <v>-125</v>
      </c>
      <c r="N118" s="15"/>
      <c r="O118" s="17">
        <v>1500</v>
      </c>
      <c r="P118" s="7"/>
      <c r="Q118" s="22"/>
    </row>
    <row r="119" spans="1:17" ht="15.75" thickBot="1">
      <c r="A119" s="1"/>
      <c r="B119" s="1"/>
      <c r="C119" s="1"/>
      <c r="D119" s="1"/>
      <c r="E119" s="1"/>
      <c r="F119" s="1" t="s">
        <v>102</v>
      </c>
      <c r="G119" s="1"/>
      <c r="H119" s="1"/>
      <c r="I119" s="20">
        <f>ROUND(SUM(I117:I118),5)</f>
        <v>0</v>
      </c>
      <c r="J119" s="15"/>
      <c r="K119" s="20">
        <f>ROUND(SUM(K117:K118),5)</f>
        <v>125</v>
      </c>
      <c r="L119" s="15"/>
      <c r="M119" s="20">
        <f>ROUND((I119-K119),5)</f>
        <v>-125</v>
      </c>
      <c r="N119" s="15"/>
      <c r="O119" s="20">
        <f>ROUND(SUM(O117:O118),5)</f>
        <v>1500</v>
      </c>
      <c r="P119" s="7"/>
      <c r="Q119" s="22"/>
    </row>
    <row r="120" spans="1:17">
      <c r="A120" s="1"/>
      <c r="B120" s="1"/>
      <c r="C120" s="1"/>
      <c r="D120" s="1"/>
      <c r="E120" s="1" t="s">
        <v>103</v>
      </c>
      <c r="F120" s="1"/>
      <c r="G120" s="1"/>
      <c r="H120" s="1"/>
      <c r="I120" s="15">
        <f>ROUND(I72+I116+I119,5)</f>
        <v>64269.95</v>
      </c>
      <c r="J120" s="15"/>
      <c r="K120" s="15">
        <f>ROUND(K72+K116+K119,5)</f>
        <v>75137</v>
      </c>
      <c r="L120" s="15"/>
      <c r="M120" s="15">
        <f>ROUND(M72+M116+M119,5)</f>
        <v>-10867.05</v>
      </c>
      <c r="N120" s="15"/>
      <c r="O120" s="15">
        <f>ROUND(O72+O116+O119,5)</f>
        <v>901649</v>
      </c>
      <c r="P120" s="7"/>
      <c r="Q120" s="22"/>
    </row>
    <row r="121" spans="1:17">
      <c r="A121" s="1"/>
      <c r="B121" s="1"/>
      <c r="C121" s="1"/>
      <c r="D121" s="1"/>
      <c r="E121" s="1" t="s">
        <v>104</v>
      </c>
      <c r="F121" s="1"/>
      <c r="G121" s="1"/>
      <c r="H121" s="1"/>
      <c r="I121" s="15"/>
      <c r="J121" s="15"/>
      <c r="K121" s="15"/>
      <c r="L121" s="15"/>
      <c r="M121" s="15"/>
      <c r="N121" s="15"/>
      <c r="O121" s="15"/>
      <c r="P121" s="7"/>
      <c r="Q121" s="22"/>
    </row>
    <row r="122" spans="1:17">
      <c r="A122" s="1"/>
      <c r="B122" s="1"/>
      <c r="C122" s="1"/>
      <c r="D122" s="1"/>
      <c r="E122" s="1"/>
      <c r="F122" s="1" t="s">
        <v>105</v>
      </c>
      <c r="G122" s="1"/>
      <c r="H122" s="1"/>
      <c r="I122" s="15"/>
      <c r="J122" s="15"/>
      <c r="K122" s="15"/>
      <c r="L122" s="15"/>
      <c r="M122" s="15"/>
      <c r="N122" s="15"/>
      <c r="O122" s="15"/>
      <c r="P122" s="7"/>
      <c r="Q122" s="22"/>
    </row>
    <row r="123" spans="1:17">
      <c r="A123" s="1"/>
      <c r="B123" s="1"/>
      <c r="C123" s="1"/>
      <c r="D123" s="1"/>
      <c r="E123" s="1"/>
      <c r="F123" s="1"/>
      <c r="G123" s="1" t="s">
        <v>106</v>
      </c>
      <c r="H123" s="1"/>
      <c r="I123" s="15">
        <v>465.32</v>
      </c>
      <c r="J123" s="15"/>
      <c r="K123" s="15">
        <v>400</v>
      </c>
      <c r="L123" s="15"/>
      <c r="M123" s="15">
        <f>ROUND((I123-K123),5)</f>
        <v>65.319999999999993</v>
      </c>
      <c r="N123" s="15"/>
      <c r="O123" s="15">
        <v>4800</v>
      </c>
      <c r="P123" s="7"/>
      <c r="Q123" s="22"/>
    </row>
    <row r="124" spans="1:17">
      <c r="A124" s="1"/>
      <c r="B124" s="1"/>
      <c r="C124" s="1"/>
      <c r="D124" s="1"/>
      <c r="E124" s="1"/>
      <c r="F124" s="1"/>
      <c r="G124" s="1" t="s">
        <v>107</v>
      </c>
      <c r="H124" s="1"/>
      <c r="I124" s="15">
        <v>758.27</v>
      </c>
      <c r="J124" s="15"/>
      <c r="K124" s="15">
        <v>634</v>
      </c>
      <c r="L124" s="15"/>
      <c r="M124" s="15">
        <f>ROUND((I124-K124),5)</f>
        <v>124.27</v>
      </c>
      <c r="N124" s="15"/>
      <c r="O124" s="15">
        <v>7600</v>
      </c>
      <c r="P124" s="7"/>
      <c r="Q124" s="22"/>
    </row>
    <row r="125" spans="1:17">
      <c r="A125" s="1"/>
      <c r="B125" s="1"/>
      <c r="C125" s="1"/>
      <c r="D125" s="1"/>
      <c r="E125" s="1"/>
      <c r="F125" s="1"/>
      <c r="G125" s="1" t="s">
        <v>108</v>
      </c>
      <c r="H125" s="1"/>
      <c r="I125" s="15">
        <v>207</v>
      </c>
      <c r="J125" s="15"/>
      <c r="K125" s="15">
        <v>450</v>
      </c>
      <c r="L125" s="15"/>
      <c r="M125" s="15">
        <f>ROUND((I125-K125),5)</f>
        <v>-243</v>
      </c>
      <c r="N125" s="15"/>
      <c r="O125" s="15">
        <v>5400</v>
      </c>
      <c r="P125" s="7"/>
      <c r="Q125" s="22"/>
    </row>
    <row r="126" spans="1:17">
      <c r="A126" s="1"/>
      <c r="B126" s="1"/>
      <c r="C126" s="1"/>
      <c r="D126" s="1"/>
      <c r="E126" s="1"/>
      <c r="F126" s="1"/>
      <c r="G126" s="1" t="s">
        <v>109</v>
      </c>
      <c r="H126" s="1"/>
      <c r="I126" s="15">
        <v>1600.83</v>
      </c>
      <c r="J126" s="15"/>
      <c r="K126" s="15">
        <v>566</v>
      </c>
      <c r="L126" s="15"/>
      <c r="M126" s="15">
        <f>ROUND((I126-K126),5)</f>
        <v>1034.83</v>
      </c>
      <c r="N126" s="15"/>
      <c r="O126" s="15">
        <v>6800</v>
      </c>
      <c r="P126" s="7"/>
      <c r="Q126" s="22"/>
    </row>
    <row r="127" spans="1:17">
      <c r="A127" s="1"/>
      <c r="B127" s="1"/>
      <c r="C127" s="1"/>
      <c r="D127" s="1"/>
      <c r="E127" s="1"/>
      <c r="F127" s="1"/>
      <c r="G127" s="1" t="s">
        <v>110</v>
      </c>
      <c r="H127" s="1"/>
      <c r="I127" s="15">
        <v>0</v>
      </c>
      <c r="J127" s="15"/>
      <c r="K127" s="15">
        <v>17</v>
      </c>
      <c r="L127" s="15"/>
      <c r="M127" s="15">
        <f>ROUND((I127-K127),5)</f>
        <v>-17</v>
      </c>
      <c r="N127" s="15"/>
      <c r="O127" s="15">
        <v>210</v>
      </c>
      <c r="P127" s="7"/>
      <c r="Q127" s="22"/>
    </row>
    <row r="128" spans="1:17">
      <c r="A128" s="1"/>
      <c r="B128" s="1"/>
      <c r="C128" s="1"/>
      <c r="D128" s="1"/>
      <c r="E128" s="1"/>
      <c r="F128" s="1"/>
      <c r="G128" s="1" t="s">
        <v>111</v>
      </c>
      <c r="H128" s="1"/>
      <c r="I128" s="15"/>
      <c r="J128" s="15"/>
      <c r="K128" s="15"/>
      <c r="L128" s="15"/>
      <c r="M128" s="15"/>
      <c r="N128" s="15"/>
      <c r="O128" s="15"/>
      <c r="P128" s="7"/>
      <c r="Q128" s="22"/>
    </row>
    <row r="129" spans="1:17">
      <c r="A129" s="1"/>
      <c r="B129" s="1"/>
      <c r="C129" s="1"/>
      <c r="D129" s="1"/>
      <c r="E129" s="1"/>
      <c r="F129" s="1"/>
      <c r="G129" s="1"/>
      <c r="H129" s="1" t="s">
        <v>112</v>
      </c>
      <c r="I129" s="15">
        <v>10833.99</v>
      </c>
      <c r="J129" s="15"/>
      <c r="K129" s="15">
        <v>11382</v>
      </c>
      <c r="L129" s="15"/>
      <c r="M129" s="15">
        <f>ROUND((I129-K129),5)</f>
        <v>-548.01</v>
      </c>
      <c r="N129" s="15"/>
      <c r="O129" s="15">
        <v>136595</v>
      </c>
      <c r="P129" s="7"/>
      <c r="Q129" s="22"/>
    </row>
    <row r="130" spans="1:17">
      <c r="A130" s="1"/>
      <c r="B130" s="1"/>
      <c r="C130" s="1"/>
      <c r="D130" s="1"/>
      <c r="E130" s="1"/>
      <c r="F130" s="1"/>
      <c r="G130" s="1"/>
      <c r="H130" s="1" t="s">
        <v>113</v>
      </c>
      <c r="I130" s="15">
        <v>1190.8499999999999</v>
      </c>
      <c r="J130" s="15"/>
      <c r="K130" s="15">
        <v>1084</v>
      </c>
      <c r="L130" s="15"/>
      <c r="M130" s="15">
        <f>ROUND((I130-K130),5)</f>
        <v>106.85</v>
      </c>
      <c r="N130" s="15"/>
      <c r="O130" s="15">
        <v>13000</v>
      </c>
      <c r="P130" s="7"/>
      <c r="Q130" s="22"/>
    </row>
    <row r="131" spans="1:17">
      <c r="A131" s="1"/>
      <c r="B131" s="1"/>
      <c r="C131" s="1"/>
      <c r="D131" s="1"/>
      <c r="E131" s="1"/>
      <c r="F131" s="1"/>
      <c r="G131" s="1"/>
      <c r="H131" s="1" t="s">
        <v>114</v>
      </c>
      <c r="I131" s="15">
        <v>0</v>
      </c>
      <c r="J131" s="15"/>
      <c r="K131" s="15">
        <v>132</v>
      </c>
      <c r="L131" s="15"/>
      <c r="M131" s="15">
        <f>ROUND((I131-K131),5)</f>
        <v>-132</v>
      </c>
      <c r="N131" s="15"/>
      <c r="O131" s="15">
        <v>1575</v>
      </c>
      <c r="P131" s="7"/>
      <c r="Q131" s="22"/>
    </row>
    <row r="132" spans="1:17" ht="15.75" thickBot="1">
      <c r="A132" s="1"/>
      <c r="B132" s="1"/>
      <c r="C132" s="1"/>
      <c r="D132" s="1"/>
      <c r="E132" s="1"/>
      <c r="F132" s="1"/>
      <c r="G132" s="1"/>
      <c r="H132" s="1" t="s">
        <v>115</v>
      </c>
      <c r="I132" s="16">
        <v>47.16</v>
      </c>
      <c r="J132" s="15"/>
      <c r="K132" s="16">
        <v>359</v>
      </c>
      <c r="L132" s="15"/>
      <c r="M132" s="16">
        <f>ROUND((I132-K132),5)</f>
        <v>-311.83999999999997</v>
      </c>
      <c r="N132" s="15"/>
      <c r="O132" s="16">
        <v>4300</v>
      </c>
      <c r="P132" s="7"/>
      <c r="Q132" s="22"/>
    </row>
    <row r="133" spans="1:17">
      <c r="A133" s="1"/>
      <c r="B133" s="1"/>
      <c r="C133" s="1"/>
      <c r="D133" s="1"/>
      <c r="E133" s="1"/>
      <c r="F133" s="1"/>
      <c r="G133" s="1" t="s">
        <v>116</v>
      </c>
      <c r="H133" s="1"/>
      <c r="I133" s="15">
        <f>ROUND(SUM(I128:I132),5)</f>
        <v>12072</v>
      </c>
      <c r="J133" s="15"/>
      <c r="K133" s="15">
        <f>ROUND(SUM(K128:K132),5)</f>
        <v>12957</v>
      </c>
      <c r="L133" s="15"/>
      <c r="M133" s="15">
        <f>ROUND((I133-K133),5)</f>
        <v>-885</v>
      </c>
      <c r="N133" s="15"/>
      <c r="O133" s="15">
        <f>ROUND(SUM(O128:O132),5)</f>
        <v>155470</v>
      </c>
      <c r="P133" s="7"/>
      <c r="Q133" s="22"/>
    </row>
    <row r="134" spans="1:17">
      <c r="A134" s="1"/>
      <c r="B134" s="1"/>
      <c r="C134" s="1"/>
      <c r="D134" s="1"/>
      <c r="E134" s="1"/>
      <c r="F134" s="1"/>
      <c r="G134" s="1" t="s">
        <v>117</v>
      </c>
      <c r="H134" s="1"/>
      <c r="I134" s="15"/>
      <c r="J134" s="15"/>
      <c r="K134" s="15"/>
      <c r="L134" s="15"/>
      <c r="M134" s="15"/>
      <c r="N134" s="15"/>
      <c r="O134" s="15"/>
      <c r="P134" s="7"/>
      <c r="Q134" s="22"/>
    </row>
    <row r="135" spans="1:17">
      <c r="A135" s="1"/>
      <c r="B135" s="1"/>
      <c r="C135" s="1"/>
      <c r="D135" s="1"/>
      <c r="E135" s="1"/>
      <c r="F135" s="1"/>
      <c r="G135" s="1"/>
      <c r="H135" s="1" t="s">
        <v>118</v>
      </c>
      <c r="I135" s="15">
        <v>0</v>
      </c>
      <c r="J135" s="15"/>
      <c r="K135" s="15">
        <v>581</v>
      </c>
      <c r="L135" s="15"/>
      <c r="M135" s="15">
        <f>ROUND((I135-K135),5)</f>
        <v>-581</v>
      </c>
      <c r="N135" s="15"/>
      <c r="O135" s="15">
        <v>6982</v>
      </c>
      <c r="P135" s="7"/>
      <c r="Q135" s="22"/>
    </row>
    <row r="136" spans="1:17">
      <c r="A136" s="1"/>
      <c r="B136" s="1"/>
      <c r="C136" s="1"/>
      <c r="D136" s="1"/>
      <c r="E136" s="1"/>
      <c r="F136" s="1"/>
      <c r="G136" s="1"/>
      <c r="H136" s="1" t="s">
        <v>119</v>
      </c>
      <c r="I136" s="15">
        <v>303.95</v>
      </c>
      <c r="J136" s="15"/>
      <c r="K136" s="15"/>
      <c r="L136" s="15"/>
      <c r="M136" s="15"/>
      <c r="N136" s="15"/>
      <c r="O136" s="15"/>
      <c r="P136" s="7"/>
      <c r="Q136" s="22"/>
    </row>
    <row r="137" spans="1:17" ht="15.75" thickBot="1">
      <c r="A137" s="1"/>
      <c r="B137" s="1"/>
      <c r="C137" s="1"/>
      <c r="D137" s="1"/>
      <c r="E137" s="1"/>
      <c r="F137" s="1"/>
      <c r="G137" s="1"/>
      <c r="H137" s="1" t="s">
        <v>120</v>
      </c>
      <c r="I137" s="16">
        <v>0</v>
      </c>
      <c r="J137" s="15"/>
      <c r="K137" s="16">
        <v>516</v>
      </c>
      <c r="L137" s="15"/>
      <c r="M137" s="16">
        <f>ROUND((I137-K137),5)</f>
        <v>-516</v>
      </c>
      <c r="N137" s="15"/>
      <c r="O137" s="16">
        <v>6200</v>
      </c>
      <c r="P137" s="7"/>
      <c r="Q137" s="22"/>
    </row>
    <row r="138" spans="1:17">
      <c r="A138" s="1"/>
      <c r="B138" s="1"/>
      <c r="C138" s="1"/>
      <c r="D138" s="1"/>
      <c r="E138" s="1"/>
      <c r="F138" s="1"/>
      <c r="G138" s="1" t="s">
        <v>121</v>
      </c>
      <c r="H138" s="1"/>
      <c r="I138" s="15">
        <f>ROUND(SUM(I134:I137),5)</f>
        <v>303.95</v>
      </c>
      <c r="J138" s="15"/>
      <c r="K138" s="15">
        <f>ROUND(SUM(K134:K137),5)</f>
        <v>1097</v>
      </c>
      <c r="L138" s="15"/>
      <c r="M138" s="15">
        <f>ROUND((I138-K138),5)</f>
        <v>-793.05</v>
      </c>
      <c r="N138" s="15"/>
      <c r="O138" s="15">
        <f>ROUND(SUM(O134:O137),5)</f>
        <v>13182</v>
      </c>
      <c r="P138" s="7"/>
      <c r="Q138" s="22"/>
    </row>
    <row r="139" spans="1:17">
      <c r="A139" s="1"/>
      <c r="B139" s="1"/>
      <c r="C139" s="1"/>
      <c r="D139" s="1"/>
      <c r="E139" s="1"/>
      <c r="F139" s="1"/>
      <c r="G139" s="1" t="s">
        <v>122</v>
      </c>
      <c r="H139" s="1"/>
      <c r="I139" s="15"/>
      <c r="J139" s="15"/>
      <c r="K139" s="15"/>
      <c r="L139" s="15"/>
      <c r="M139" s="15"/>
      <c r="N139" s="15"/>
      <c r="O139" s="15"/>
      <c r="P139" s="7"/>
      <c r="Q139" s="22"/>
    </row>
    <row r="140" spans="1:17">
      <c r="A140" s="1"/>
      <c r="B140" s="1"/>
      <c r="C140" s="1"/>
      <c r="D140" s="1"/>
      <c r="E140" s="1"/>
      <c r="F140" s="1"/>
      <c r="G140" s="1"/>
      <c r="H140" s="1" t="s">
        <v>123</v>
      </c>
      <c r="I140" s="15">
        <v>37305.93</v>
      </c>
      <c r="J140" s="15"/>
      <c r="K140" s="15">
        <v>40045</v>
      </c>
      <c r="L140" s="15"/>
      <c r="M140" s="15">
        <f t="shared" ref="M140:M146" si="6">ROUND((I140-K140),5)</f>
        <v>-2739.07</v>
      </c>
      <c r="N140" s="15"/>
      <c r="O140" s="15">
        <v>480546</v>
      </c>
      <c r="P140" s="7"/>
      <c r="Q140" s="22"/>
    </row>
    <row r="141" spans="1:17">
      <c r="A141" s="1"/>
      <c r="B141" s="1"/>
      <c r="C141" s="1"/>
      <c r="D141" s="1"/>
      <c r="E141" s="1"/>
      <c r="F141" s="1"/>
      <c r="G141" s="1"/>
      <c r="H141" s="1" t="s">
        <v>124</v>
      </c>
      <c r="I141" s="15">
        <v>11732.42</v>
      </c>
      <c r="J141" s="15"/>
      <c r="K141" s="15">
        <v>11750</v>
      </c>
      <c r="L141" s="15"/>
      <c r="M141" s="15">
        <f t="shared" si="6"/>
        <v>-17.579999999999998</v>
      </c>
      <c r="N141" s="15"/>
      <c r="O141" s="15">
        <v>141000</v>
      </c>
      <c r="P141" s="7"/>
      <c r="Q141" s="22"/>
    </row>
    <row r="142" spans="1:17">
      <c r="A142" s="1"/>
      <c r="B142" s="1"/>
      <c r="C142" s="1"/>
      <c r="D142" s="1"/>
      <c r="E142" s="1"/>
      <c r="F142" s="1"/>
      <c r="G142" s="1"/>
      <c r="H142" s="1" t="s">
        <v>125</v>
      </c>
      <c r="I142" s="15">
        <v>3385.41</v>
      </c>
      <c r="J142" s="15"/>
      <c r="K142" s="15">
        <v>3347</v>
      </c>
      <c r="L142" s="15"/>
      <c r="M142" s="15">
        <f t="shared" si="6"/>
        <v>38.409999999999997</v>
      </c>
      <c r="N142" s="15"/>
      <c r="O142" s="15">
        <v>40173</v>
      </c>
      <c r="P142" s="7"/>
      <c r="Q142" s="22"/>
    </row>
    <row r="143" spans="1:17">
      <c r="A143" s="1"/>
      <c r="B143" s="1"/>
      <c r="C143" s="1"/>
      <c r="D143" s="1"/>
      <c r="E143" s="1"/>
      <c r="F143" s="1"/>
      <c r="G143" s="1"/>
      <c r="H143" s="1" t="s">
        <v>126</v>
      </c>
      <c r="I143" s="15">
        <v>0</v>
      </c>
      <c r="J143" s="15"/>
      <c r="K143" s="15">
        <v>0</v>
      </c>
      <c r="L143" s="15"/>
      <c r="M143" s="15">
        <f t="shared" si="6"/>
        <v>0</v>
      </c>
      <c r="N143" s="15"/>
      <c r="O143" s="15">
        <v>0</v>
      </c>
      <c r="P143" s="7"/>
      <c r="Q143" s="22"/>
    </row>
    <row r="144" spans="1:17">
      <c r="A144" s="1"/>
      <c r="B144" s="1"/>
      <c r="C144" s="1"/>
      <c r="D144" s="1"/>
      <c r="E144" s="1"/>
      <c r="F144" s="1"/>
      <c r="G144" s="1"/>
      <c r="H144" s="1" t="s">
        <v>127</v>
      </c>
      <c r="I144" s="15">
        <v>3823.86</v>
      </c>
      <c r="J144" s="15"/>
      <c r="K144" s="15">
        <v>4959</v>
      </c>
      <c r="L144" s="15"/>
      <c r="M144" s="15">
        <f t="shared" si="6"/>
        <v>-1135.1400000000001</v>
      </c>
      <c r="N144" s="15"/>
      <c r="O144" s="15">
        <v>59500</v>
      </c>
      <c r="P144" s="7"/>
      <c r="Q144" s="22"/>
    </row>
    <row r="145" spans="1:17">
      <c r="A145" s="1"/>
      <c r="B145" s="1"/>
      <c r="C145" s="1"/>
      <c r="D145" s="1"/>
      <c r="E145" s="1"/>
      <c r="F145" s="1"/>
      <c r="G145" s="1"/>
      <c r="H145" s="1" t="s">
        <v>128</v>
      </c>
      <c r="I145" s="17">
        <v>0</v>
      </c>
      <c r="J145" s="17"/>
      <c r="K145" s="17">
        <v>0</v>
      </c>
      <c r="L145" s="17"/>
      <c r="M145" s="17">
        <f t="shared" si="6"/>
        <v>0</v>
      </c>
      <c r="N145" s="17"/>
      <c r="O145" s="17">
        <v>0</v>
      </c>
      <c r="P145" s="7"/>
      <c r="Q145" s="22"/>
    </row>
    <row r="146" spans="1:17">
      <c r="A146" s="1"/>
      <c r="B146" s="1"/>
      <c r="C146" s="1"/>
      <c r="D146" s="1"/>
      <c r="F146" s="1"/>
      <c r="G146" s="1"/>
      <c r="H146" s="1" t="s">
        <v>264</v>
      </c>
      <c r="I146" s="17">
        <v>0</v>
      </c>
      <c r="J146" s="17"/>
      <c r="K146" s="17">
        <v>2916</v>
      </c>
      <c r="L146" s="17"/>
      <c r="M146" s="17">
        <f t="shared" si="6"/>
        <v>-2916</v>
      </c>
      <c r="N146" s="17"/>
      <c r="O146" s="17">
        <v>35000</v>
      </c>
      <c r="P146" s="7"/>
      <c r="Q146" s="22"/>
    </row>
    <row r="147" spans="1:17">
      <c r="A147" s="1"/>
      <c r="B147" s="1"/>
      <c r="C147" s="1"/>
      <c r="D147" s="1"/>
      <c r="E147" s="1"/>
      <c r="F147" s="1"/>
      <c r="G147" s="1" t="s">
        <v>129</v>
      </c>
      <c r="H147" s="1"/>
      <c r="I147" s="18">
        <f>ROUND(SUM(I139:I146),5)</f>
        <v>56247.62</v>
      </c>
      <c r="J147" s="18"/>
      <c r="K147" s="18">
        <f>ROUND(SUM(K139:K146),5)</f>
        <v>63017</v>
      </c>
      <c r="L147" s="18"/>
      <c r="M147" s="18">
        <f>ROUND(SUM(M139:M146),5)</f>
        <v>-6769.38</v>
      </c>
      <c r="N147" s="18"/>
      <c r="O147" s="18">
        <f>ROUND(SUM(O139:O146),5)</f>
        <v>756219</v>
      </c>
      <c r="P147" s="7"/>
      <c r="Q147" s="22"/>
    </row>
    <row r="148" spans="1:17">
      <c r="A148" s="1"/>
      <c r="B148" s="1"/>
      <c r="C148" s="1"/>
      <c r="D148" s="1"/>
      <c r="E148" s="1"/>
      <c r="F148" s="1"/>
      <c r="G148" s="1" t="s">
        <v>130</v>
      </c>
      <c r="H148" s="1"/>
      <c r="I148" s="15"/>
      <c r="J148" s="15"/>
      <c r="K148" s="15"/>
      <c r="L148" s="15"/>
      <c r="M148" s="15"/>
      <c r="N148" s="15"/>
      <c r="O148" s="15"/>
      <c r="P148" s="7"/>
      <c r="Q148" s="22"/>
    </row>
    <row r="149" spans="1:17">
      <c r="A149" s="1"/>
      <c r="B149" s="1"/>
      <c r="C149" s="1"/>
      <c r="D149" s="1"/>
      <c r="E149" s="1"/>
      <c r="F149" s="1"/>
      <c r="G149" s="1"/>
      <c r="H149" s="1" t="s">
        <v>131</v>
      </c>
      <c r="I149" s="15">
        <v>6858.65</v>
      </c>
      <c r="J149" s="15"/>
      <c r="K149" s="15">
        <v>8678</v>
      </c>
      <c r="L149" s="15"/>
      <c r="M149" s="15">
        <f>ROUND((I149-K149),5)</f>
        <v>-1819.35</v>
      </c>
      <c r="N149" s="15"/>
      <c r="O149" s="15">
        <v>104143</v>
      </c>
      <c r="P149" s="7"/>
      <c r="Q149" s="22"/>
    </row>
    <row r="150" spans="1:17">
      <c r="A150" s="1"/>
      <c r="B150" s="1"/>
      <c r="C150" s="1"/>
      <c r="D150" s="1"/>
      <c r="E150" s="1"/>
      <c r="F150" s="1"/>
      <c r="G150" s="1"/>
      <c r="H150" s="1" t="s">
        <v>132</v>
      </c>
      <c r="I150" s="15">
        <v>2453.09</v>
      </c>
      <c r="J150" s="15"/>
      <c r="K150" s="15">
        <v>2500</v>
      </c>
      <c r="L150" s="15"/>
      <c r="M150" s="15">
        <f>ROUND((I150-K150),5)</f>
        <v>-46.91</v>
      </c>
      <c r="N150" s="15"/>
      <c r="O150" s="15">
        <v>30000</v>
      </c>
      <c r="P150" s="7"/>
      <c r="Q150" s="22"/>
    </row>
    <row r="151" spans="1:17" ht="15.75" thickBot="1">
      <c r="A151" s="1"/>
      <c r="B151" s="1"/>
      <c r="C151" s="1"/>
      <c r="D151" s="1"/>
      <c r="E151" s="1"/>
      <c r="F151" s="1"/>
      <c r="G151" s="1"/>
      <c r="H151" s="1" t="s">
        <v>133</v>
      </c>
      <c r="I151" s="16">
        <v>524.1</v>
      </c>
      <c r="J151" s="15"/>
      <c r="K151" s="16">
        <v>604</v>
      </c>
      <c r="L151" s="15"/>
      <c r="M151" s="16">
        <f>ROUND((I151-K151),5)</f>
        <v>-79.900000000000006</v>
      </c>
      <c r="N151" s="15"/>
      <c r="O151" s="16">
        <v>7248</v>
      </c>
      <c r="P151" s="7"/>
      <c r="Q151" s="22"/>
    </row>
    <row r="152" spans="1:17">
      <c r="A152" s="1"/>
      <c r="B152" s="1"/>
      <c r="C152" s="1"/>
      <c r="D152" s="1"/>
      <c r="E152" s="1"/>
      <c r="F152" s="1"/>
      <c r="G152" s="1" t="s">
        <v>134</v>
      </c>
      <c r="H152" s="1"/>
      <c r="I152" s="15">
        <f>ROUND(SUM(I148:I151),5)</f>
        <v>9835.84</v>
      </c>
      <c r="J152" s="15"/>
      <c r="K152" s="15">
        <f>ROUND(SUM(K148:K151),5)</f>
        <v>11782</v>
      </c>
      <c r="L152" s="15"/>
      <c r="M152" s="15">
        <f>ROUND((I152-K152),5)</f>
        <v>-1946.16</v>
      </c>
      <c r="N152" s="15"/>
      <c r="O152" s="15">
        <f>ROUND(SUM(O148:O151),5)</f>
        <v>141391</v>
      </c>
      <c r="P152" s="7"/>
      <c r="Q152" s="22"/>
    </row>
    <row r="153" spans="1:17">
      <c r="A153" s="1"/>
      <c r="B153" s="1"/>
      <c r="C153" s="1"/>
      <c r="D153" s="1"/>
      <c r="E153" s="1"/>
      <c r="F153" s="1"/>
      <c r="G153" s="1" t="s">
        <v>135</v>
      </c>
      <c r="H153" s="1"/>
      <c r="I153" s="15"/>
      <c r="J153" s="15"/>
      <c r="K153" s="15"/>
      <c r="L153" s="15"/>
      <c r="M153" s="15"/>
      <c r="N153" s="15"/>
      <c r="O153" s="15"/>
      <c r="P153" s="7"/>
      <c r="Q153" s="22"/>
    </row>
    <row r="154" spans="1:17">
      <c r="A154" s="1"/>
      <c r="B154" s="1"/>
      <c r="C154" s="1"/>
      <c r="D154" s="1"/>
      <c r="E154" s="1"/>
      <c r="F154" s="1"/>
      <c r="G154" s="1"/>
      <c r="H154" s="1" t="s">
        <v>136</v>
      </c>
      <c r="I154" s="15">
        <v>1952.83</v>
      </c>
      <c r="J154" s="15"/>
      <c r="K154" s="15">
        <v>1834</v>
      </c>
      <c r="L154" s="15"/>
      <c r="M154" s="15">
        <f>ROUND((I154-K154),5)</f>
        <v>118.83</v>
      </c>
      <c r="N154" s="15"/>
      <c r="O154" s="15">
        <v>22000</v>
      </c>
      <c r="P154" s="7"/>
      <c r="Q154" s="22"/>
    </row>
    <row r="155" spans="1:17" ht="15.75" thickBot="1">
      <c r="A155" s="1"/>
      <c r="B155" s="1"/>
      <c r="C155" s="1"/>
      <c r="D155" s="1"/>
      <c r="E155" s="1"/>
      <c r="F155" s="1"/>
      <c r="G155" s="1"/>
      <c r="H155" s="1" t="s">
        <v>137</v>
      </c>
      <c r="I155" s="17">
        <v>10409.85</v>
      </c>
      <c r="J155" s="15"/>
      <c r="K155" s="17">
        <v>1000</v>
      </c>
      <c r="L155" s="15"/>
      <c r="M155" s="17">
        <f>ROUND((I155-K155),5)</f>
        <v>9409.85</v>
      </c>
      <c r="N155" s="15"/>
      <c r="O155" s="17">
        <v>12000</v>
      </c>
      <c r="P155" s="7"/>
      <c r="Q155" s="22"/>
    </row>
    <row r="156" spans="1:17" ht="15.75" thickBot="1">
      <c r="A156" s="1"/>
      <c r="B156" s="1"/>
      <c r="C156" s="1"/>
      <c r="D156" s="1"/>
      <c r="E156" s="1"/>
      <c r="F156" s="1"/>
      <c r="G156" s="1" t="s">
        <v>138</v>
      </c>
      <c r="H156" s="1"/>
      <c r="I156" s="19">
        <f>ROUND(SUM(I153:I155),5)</f>
        <v>12362.68</v>
      </c>
      <c r="J156" s="15"/>
      <c r="K156" s="19">
        <f>ROUND(SUM(K153:K155),5)</f>
        <v>2834</v>
      </c>
      <c r="L156" s="15"/>
      <c r="M156" s="19">
        <f>ROUND((I156-K156),5)</f>
        <v>9528.68</v>
      </c>
      <c r="N156" s="15"/>
      <c r="O156" s="19">
        <f>ROUND(SUM(O153:O155),5)</f>
        <v>34000</v>
      </c>
      <c r="P156" s="7"/>
      <c r="Q156" s="22"/>
    </row>
    <row r="157" spans="1:17" ht="15.75" thickBot="1">
      <c r="A157" s="1"/>
      <c r="B157" s="1"/>
      <c r="C157" s="1"/>
      <c r="D157" s="1"/>
      <c r="E157" s="1"/>
      <c r="F157" s="1" t="s">
        <v>139</v>
      </c>
      <c r="G157" s="1"/>
      <c r="H157" s="1"/>
      <c r="I157" s="20">
        <f>ROUND(SUM(I122:I127)+I133+I138+I147+I152+I156,5)</f>
        <v>93853.51</v>
      </c>
      <c r="J157" s="15"/>
      <c r="K157" s="20">
        <f>ROUND(SUM(K122:K127)+K133+K138+K147+K152+K156,5)</f>
        <v>93754</v>
      </c>
      <c r="L157" s="15"/>
      <c r="M157" s="20">
        <f>ROUND((I157-K157),5)</f>
        <v>99.51</v>
      </c>
      <c r="N157" s="15"/>
      <c r="O157" s="20">
        <f>ROUND(SUM(O122:O127)+O133+O138+O147+O152+O156,5)</f>
        <v>1125072</v>
      </c>
      <c r="P157" s="7"/>
      <c r="Q157" s="22"/>
    </row>
    <row r="158" spans="1:17">
      <c r="A158" s="1"/>
      <c r="B158" s="1"/>
      <c r="C158" s="1"/>
      <c r="D158" s="1"/>
      <c r="E158" s="1" t="s">
        <v>140</v>
      </c>
      <c r="F158" s="1"/>
      <c r="G158" s="1"/>
      <c r="H158" s="1"/>
      <c r="I158" s="15">
        <f>ROUND(I121+I157,5)</f>
        <v>93853.51</v>
      </c>
      <c r="J158" s="15"/>
      <c r="K158" s="15">
        <f>ROUND(K121+K157,5)</f>
        <v>93754</v>
      </c>
      <c r="L158" s="15"/>
      <c r="M158" s="15">
        <f>ROUND(M121+M157,5)</f>
        <v>99.51</v>
      </c>
      <c r="N158" s="15"/>
      <c r="O158" s="15">
        <f>ROUND(O121+O157,5)</f>
        <v>1125072</v>
      </c>
      <c r="P158" s="7"/>
      <c r="Q158" s="22"/>
    </row>
    <row r="159" spans="1:17">
      <c r="A159" s="1"/>
      <c r="B159" s="1"/>
      <c r="C159" s="1"/>
      <c r="D159" s="1"/>
      <c r="E159" s="1" t="s">
        <v>141</v>
      </c>
      <c r="F159" s="1"/>
      <c r="G159" s="1"/>
      <c r="H159" s="1"/>
      <c r="I159" s="15"/>
      <c r="J159" s="15"/>
      <c r="K159" s="15"/>
      <c r="L159" s="15"/>
      <c r="M159" s="15"/>
      <c r="N159" s="15"/>
      <c r="O159" s="15"/>
      <c r="P159" s="7"/>
      <c r="Q159" s="22"/>
    </row>
    <row r="160" spans="1:17">
      <c r="A160" s="1"/>
      <c r="B160" s="1"/>
      <c r="C160" s="1"/>
      <c r="D160" s="1"/>
      <c r="E160" s="1"/>
      <c r="F160" s="1" t="s">
        <v>142</v>
      </c>
      <c r="G160" s="1"/>
      <c r="H160" s="1"/>
      <c r="I160" s="15"/>
      <c r="J160" s="15"/>
      <c r="K160" s="15"/>
      <c r="L160" s="15"/>
      <c r="M160" s="15"/>
      <c r="N160" s="15"/>
      <c r="O160" s="15"/>
      <c r="P160" s="7"/>
      <c r="Q160" s="22"/>
    </row>
    <row r="161" spans="1:17">
      <c r="A161" s="1"/>
      <c r="B161" s="1"/>
      <c r="C161" s="1"/>
      <c r="D161" s="1"/>
      <c r="E161" s="1"/>
      <c r="F161" s="1"/>
      <c r="G161" s="1" t="s">
        <v>143</v>
      </c>
      <c r="H161" s="1"/>
      <c r="I161" s="15">
        <v>0</v>
      </c>
      <c r="J161" s="15"/>
      <c r="K161" s="15">
        <v>884</v>
      </c>
      <c r="L161" s="15"/>
      <c r="M161" s="15">
        <f t="shared" ref="M161:M167" si="7">ROUND((I161-K161),5)</f>
        <v>-884</v>
      </c>
      <c r="N161" s="15"/>
      <c r="O161" s="15">
        <v>10600</v>
      </c>
      <c r="P161" s="7"/>
      <c r="Q161" s="22"/>
    </row>
    <row r="162" spans="1:17">
      <c r="A162" s="1"/>
      <c r="B162" s="1"/>
      <c r="C162" s="1"/>
      <c r="D162" s="1"/>
      <c r="E162" s="1"/>
      <c r="F162" s="1"/>
      <c r="G162" s="1" t="s">
        <v>144</v>
      </c>
      <c r="H162" s="1"/>
      <c r="I162" s="15">
        <v>2977.7</v>
      </c>
      <c r="J162" s="15"/>
      <c r="K162" s="15">
        <v>1125</v>
      </c>
      <c r="L162" s="15"/>
      <c r="M162" s="15">
        <f t="shared" si="7"/>
        <v>1852.7</v>
      </c>
      <c r="N162" s="15"/>
      <c r="O162" s="15">
        <v>13500</v>
      </c>
      <c r="P162" s="7"/>
      <c r="Q162" s="22"/>
    </row>
    <row r="163" spans="1:17">
      <c r="A163" s="1"/>
      <c r="B163" s="1"/>
      <c r="C163" s="1"/>
      <c r="D163" s="1"/>
      <c r="E163" s="1"/>
      <c r="F163" s="1"/>
      <c r="G163" s="1" t="s">
        <v>145</v>
      </c>
      <c r="H163" s="1"/>
      <c r="I163" s="15">
        <v>0</v>
      </c>
      <c r="J163" s="15"/>
      <c r="K163" s="15">
        <v>250</v>
      </c>
      <c r="L163" s="15"/>
      <c r="M163" s="15">
        <f t="shared" si="7"/>
        <v>-250</v>
      </c>
      <c r="N163" s="15"/>
      <c r="O163" s="15">
        <v>3000</v>
      </c>
      <c r="P163" s="7"/>
      <c r="Q163" s="22"/>
    </row>
    <row r="164" spans="1:17">
      <c r="A164" s="1"/>
      <c r="B164" s="1"/>
      <c r="C164" s="1"/>
      <c r="D164" s="1"/>
      <c r="E164" s="1"/>
      <c r="F164" s="1"/>
      <c r="G164" s="1" t="s">
        <v>146</v>
      </c>
      <c r="H164" s="1"/>
      <c r="I164" s="15">
        <v>0</v>
      </c>
      <c r="J164" s="15"/>
      <c r="K164" s="15">
        <v>200</v>
      </c>
      <c r="L164" s="15"/>
      <c r="M164" s="15">
        <f t="shared" si="7"/>
        <v>-200</v>
      </c>
      <c r="N164" s="15"/>
      <c r="O164" s="15">
        <v>2400</v>
      </c>
      <c r="P164" s="7"/>
      <c r="Q164" s="22"/>
    </row>
    <row r="165" spans="1:17">
      <c r="A165" s="1"/>
      <c r="B165" s="1"/>
      <c r="C165" s="1"/>
      <c r="D165" s="1"/>
      <c r="E165" s="1"/>
      <c r="F165" s="1"/>
      <c r="G165" s="1" t="s">
        <v>147</v>
      </c>
      <c r="H165" s="1"/>
      <c r="I165" s="15">
        <v>234.72</v>
      </c>
      <c r="J165" s="15"/>
      <c r="K165" s="15">
        <v>1000</v>
      </c>
      <c r="L165" s="15"/>
      <c r="M165" s="15">
        <f t="shared" si="7"/>
        <v>-765.28</v>
      </c>
      <c r="N165" s="15"/>
      <c r="O165" s="15">
        <v>12000</v>
      </c>
      <c r="P165" s="7"/>
      <c r="Q165" s="22"/>
    </row>
    <row r="166" spans="1:17">
      <c r="A166" s="1"/>
      <c r="B166" s="1"/>
      <c r="C166" s="1"/>
      <c r="D166" s="1"/>
      <c r="E166" s="1"/>
      <c r="F166" s="1"/>
      <c r="G166" s="1" t="s">
        <v>148</v>
      </c>
      <c r="H166" s="1"/>
      <c r="I166" s="15">
        <v>0</v>
      </c>
      <c r="J166" s="15"/>
      <c r="K166" s="15">
        <v>291</v>
      </c>
      <c r="L166" s="15"/>
      <c r="M166" s="15">
        <f t="shared" si="7"/>
        <v>-291</v>
      </c>
      <c r="N166" s="15"/>
      <c r="O166" s="15">
        <v>3500</v>
      </c>
      <c r="P166" s="7"/>
      <c r="Q166" s="22"/>
    </row>
    <row r="167" spans="1:17">
      <c r="A167" s="1"/>
      <c r="B167" s="1"/>
      <c r="C167" s="1"/>
      <c r="D167" s="1"/>
      <c r="F167" s="1"/>
      <c r="G167" s="1" t="s">
        <v>267</v>
      </c>
      <c r="H167" s="1"/>
      <c r="I167" s="15">
        <v>904.76</v>
      </c>
      <c r="J167" s="15"/>
      <c r="K167" s="15">
        <v>1355</v>
      </c>
      <c r="L167" s="15"/>
      <c r="M167" s="15">
        <f t="shared" si="7"/>
        <v>-450.24</v>
      </c>
      <c r="N167" s="15"/>
      <c r="O167" s="15">
        <v>16250</v>
      </c>
      <c r="P167" s="7"/>
      <c r="Q167" s="22"/>
    </row>
    <row r="168" spans="1:17" ht="15.75" thickBot="1">
      <c r="A168" s="1"/>
      <c r="B168" s="1"/>
      <c r="C168" s="1"/>
      <c r="D168" s="1"/>
      <c r="F168" s="1"/>
      <c r="G168" s="1" t="s">
        <v>268</v>
      </c>
      <c r="H168" s="1"/>
      <c r="I168" s="16">
        <v>9203</v>
      </c>
      <c r="J168" s="15"/>
      <c r="K168" s="16"/>
      <c r="L168" s="15"/>
      <c r="M168" s="16"/>
      <c r="N168" s="15"/>
      <c r="O168" s="16"/>
      <c r="P168" s="7"/>
      <c r="Q168" s="22"/>
    </row>
    <row r="169" spans="1:17">
      <c r="A169" s="1"/>
      <c r="B169" s="1"/>
      <c r="C169" s="1"/>
      <c r="D169" s="1"/>
      <c r="E169" s="1"/>
      <c r="F169" s="1"/>
      <c r="G169" s="1" t="s">
        <v>149</v>
      </c>
      <c r="H169" s="1"/>
      <c r="I169" s="15"/>
      <c r="J169" s="15"/>
      <c r="K169" s="15"/>
      <c r="L169" s="15"/>
      <c r="M169" s="15"/>
      <c r="N169" s="15"/>
      <c r="O169" s="15"/>
      <c r="P169" s="7"/>
      <c r="Q169" s="22"/>
    </row>
    <row r="170" spans="1:17">
      <c r="A170" s="1"/>
      <c r="B170" s="1"/>
      <c r="C170" s="1"/>
      <c r="D170" s="1"/>
      <c r="E170" s="1"/>
      <c r="F170" s="1"/>
      <c r="G170" s="1"/>
      <c r="H170" s="1" t="s">
        <v>150</v>
      </c>
      <c r="I170" s="15">
        <v>127.29</v>
      </c>
      <c r="J170" s="15"/>
      <c r="K170" s="15">
        <v>107</v>
      </c>
      <c r="L170" s="15"/>
      <c r="M170" s="15">
        <f>ROUND((I170-K170),5)</f>
        <v>20.29</v>
      </c>
      <c r="N170" s="15"/>
      <c r="O170" s="15">
        <v>1273</v>
      </c>
      <c r="P170" s="7"/>
      <c r="Q170" s="22"/>
    </row>
    <row r="171" spans="1:17">
      <c r="A171" s="1"/>
      <c r="B171" s="1"/>
      <c r="C171" s="1"/>
      <c r="D171" s="1"/>
      <c r="E171" s="1"/>
      <c r="F171" s="1"/>
      <c r="G171" s="1"/>
      <c r="H171" s="1" t="s">
        <v>151</v>
      </c>
      <c r="I171" s="15">
        <v>144.91999999999999</v>
      </c>
      <c r="J171" s="15"/>
      <c r="K171" s="15">
        <v>150</v>
      </c>
      <c r="L171" s="15"/>
      <c r="M171" s="15">
        <f>ROUND((I171-K171),5)</f>
        <v>-5.08</v>
      </c>
      <c r="N171" s="15"/>
      <c r="O171" s="15">
        <v>1800</v>
      </c>
      <c r="P171" s="7"/>
      <c r="Q171" s="22"/>
    </row>
    <row r="172" spans="1:17" ht="15.75" thickBot="1">
      <c r="A172" s="1"/>
      <c r="B172" s="1"/>
      <c r="C172" s="1"/>
      <c r="D172" s="1"/>
      <c r="E172" s="1"/>
      <c r="F172" s="1"/>
      <c r="G172" s="1"/>
      <c r="H172" s="1" t="s">
        <v>152</v>
      </c>
      <c r="I172" s="16">
        <v>0</v>
      </c>
      <c r="J172" s="15"/>
      <c r="K172" s="16">
        <v>100</v>
      </c>
      <c r="L172" s="15"/>
      <c r="M172" s="16">
        <f>ROUND((I172-K172),5)</f>
        <v>-100</v>
      </c>
      <c r="N172" s="15"/>
      <c r="O172" s="16">
        <v>1200</v>
      </c>
      <c r="P172" s="7"/>
      <c r="Q172" s="22"/>
    </row>
    <row r="173" spans="1:17">
      <c r="A173" s="1"/>
      <c r="B173" s="1"/>
      <c r="C173" s="1"/>
      <c r="D173" s="1"/>
      <c r="E173" s="1"/>
      <c r="F173" s="1"/>
      <c r="G173" s="1" t="s">
        <v>153</v>
      </c>
      <c r="H173" s="1"/>
      <c r="I173" s="15">
        <f>ROUND(SUM(I169:I172),5)</f>
        <v>272.20999999999998</v>
      </c>
      <c r="J173" s="15"/>
      <c r="K173" s="15">
        <f>ROUND(SUM(K169:K172),5)</f>
        <v>357</v>
      </c>
      <c r="L173" s="15"/>
      <c r="M173" s="15">
        <f>ROUND((I173-K173),5)</f>
        <v>-84.79</v>
      </c>
      <c r="N173" s="15"/>
      <c r="O173" s="15">
        <f>ROUND(SUM(O169:O172),5)</f>
        <v>4273</v>
      </c>
      <c r="P173" s="7"/>
      <c r="Q173" s="22"/>
    </row>
    <row r="174" spans="1:17">
      <c r="A174" s="1"/>
      <c r="B174" s="1"/>
      <c r="C174" s="1"/>
      <c r="D174" s="1"/>
      <c r="E174" s="1"/>
      <c r="F174" s="1"/>
      <c r="G174" s="1" t="s">
        <v>154</v>
      </c>
      <c r="H174" s="1"/>
      <c r="I174" s="15"/>
      <c r="J174" s="15"/>
      <c r="K174" s="15"/>
      <c r="L174" s="15"/>
      <c r="M174" s="15"/>
      <c r="N174" s="15"/>
      <c r="O174" s="15"/>
      <c r="P174" s="7"/>
      <c r="Q174" s="22"/>
    </row>
    <row r="175" spans="1:17">
      <c r="A175" s="1"/>
      <c r="B175" s="1"/>
      <c r="C175" s="1"/>
      <c r="D175" s="1"/>
      <c r="E175" s="1"/>
      <c r="F175" s="1"/>
      <c r="G175" s="1"/>
      <c r="H175" s="1" t="s">
        <v>155</v>
      </c>
      <c r="I175" s="15">
        <v>269.23</v>
      </c>
      <c r="J175" s="15"/>
      <c r="K175" s="15">
        <v>100</v>
      </c>
      <c r="L175" s="15"/>
      <c r="M175" s="15">
        <f>ROUND((I175-K175),5)</f>
        <v>169.23</v>
      </c>
      <c r="N175" s="15"/>
      <c r="O175" s="15">
        <v>1200</v>
      </c>
      <c r="P175" s="7"/>
      <c r="Q175" s="22"/>
    </row>
    <row r="176" spans="1:17" ht="15.75" thickBot="1">
      <c r="A176" s="1"/>
      <c r="B176" s="1"/>
      <c r="C176" s="1"/>
      <c r="D176" s="1"/>
      <c r="E176" s="1"/>
      <c r="F176" s="1"/>
      <c r="G176" s="1"/>
      <c r="H176" s="1" t="s">
        <v>156</v>
      </c>
      <c r="I176" s="16">
        <v>511.16</v>
      </c>
      <c r="J176" s="15"/>
      <c r="K176" s="16">
        <v>250</v>
      </c>
      <c r="L176" s="15"/>
      <c r="M176" s="16">
        <f>ROUND((I176-K176),5)</f>
        <v>261.16000000000003</v>
      </c>
      <c r="N176" s="15"/>
      <c r="O176" s="16">
        <v>3000</v>
      </c>
      <c r="P176" s="7"/>
      <c r="Q176" s="22"/>
    </row>
    <row r="177" spans="1:17">
      <c r="A177" s="1"/>
      <c r="B177" s="1"/>
      <c r="C177" s="1"/>
      <c r="D177" s="1"/>
      <c r="E177" s="1"/>
      <c r="F177" s="1"/>
      <c r="G177" s="1" t="s">
        <v>157</v>
      </c>
      <c r="H177" s="1"/>
      <c r="I177" s="15">
        <f>ROUND(SUM(I174:I176),5)</f>
        <v>780.39</v>
      </c>
      <c r="J177" s="15"/>
      <c r="K177" s="15">
        <f>ROUND(SUM(K174:K176),5)</f>
        <v>350</v>
      </c>
      <c r="L177" s="15"/>
      <c r="M177" s="15">
        <f>ROUND((I177-K177),5)</f>
        <v>430.39</v>
      </c>
      <c r="N177" s="15"/>
      <c r="O177" s="15">
        <f>ROUND(SUM(O174:O176),5)</f>
        <v>4200</v>
      </c>
      <c r="P177" s="7"/>
      <c r="Q177" s="22"/>
    </row>
    <row r="178" spans="1:17">
      <c r="A178" s="1"/>
      <c r="B178" s="1"/>
      <c r="C178" s="1"/>
      <c r="D178" s="1"/>
      <c r="E178" s="1"/>
      <c r="F178" s="1"/>
      <c r="G178" s="1" t="s">
        <v>158</v>
      </c>
      <c r="H178" s="1"/>
      <c r="I178" s="15"/>
      <c r="J178" s="15"/>
      <c r="K178" s="15"/>
      <c r="L178" s="15"/>
      <c r="M178" s="15"/>
      <c r="N178" s="15"/>
      <c r="O178" s="15"/>
      <c r="P178" s="7"/>
      <c r="Q178" s="22"/>
    </row>
    <row r="179" spans="1:17">
      <c r="A179" s="1"/>
      <c r="B179" s="1"/>
      <c r="C179" s="1"/>
      <c r="D179" s="1"/>
      <c r="E179" s="1"/>
      <c r="F179" s="1"/>
      <c r="G179" s="1"/>
      <c r="H179" s="1" t="s">
        <v>159</v>
      </c>
      <c r="I179" s="15">
        <v>7598.6</v>
      </c>
      <c r="J179" s="15"/>
      <c r="K179" s="15">
        <v>7599</v>
      </c>
      <c r="L179" s="15"/>
      <c r="M179" s="15">
        <f>ROUND((I179-K179),5)</f>
        <v>-0.4</v>
      </c>
      <c r="N179" s="15"/>
      <c r="O179" s="15">
        <v>91188</v>
      </c>
      <c r="P179" s="7"/>
      <c r="Q179" s="22"/>
    </row>
    <row r="180" spans="1:17">
      <c r="A180" s="1"/>
      <c r="B180" s="1"/>
      <c r="C180" s="1"/>
      <c r="D180" s="1"/>
      <c r="E180" s="1"/>
      <c r="F180" s="1"/>
      <c r="G180" s="1"/>
      <c r="H180" s="1" t="s">
        <v>160</v>
      </c>
      <c r="I180" s="15">
        <v>937.24</v>
      </c>
      <c r="J180" s="15"/>
      <c r="K180" s="15">
        <v>944</v>
      </c>
      <c r="L180" s="15"/>
      <c r="M180" s="15">
        <f>ROUND((I180-K180),5)</f>
        <v>-6.76</v>
      </c>
      <c r="N180" s="15"/>
      <c r="O180" s="15">
        <v>11317</v>
      </c>
      <c r="P180" s="7"/>
      <c r="Q180" s="22"/>
    </row>
    <row r="181" spans="1:17" ht="15.75" thickBot="1">
      <c r="A181" s="1"/>
      <c r="B181" s="1"/>
      <c r="C181" s="1"/>
      <c r="D181" s="1"/>
      <c r="E181" s="1"/>
      <c r="F181" s="1"/>
      <c r="G181" s="1"/>
      <c r="H181" s="1" t="s">
        <v>161</v>
      </c>
      <c r="I181" s="16">
        <v>702.88</v>
      </c>
      <c r="J181" s="15"/>
      <c r="K181" s="16">
        <v>627</v>
      </c>
      <c r="L181" s="15"/>
      <c r="M181" s="16">
        <f>ROUND((I181-K181),5)</f>
        <v>75.88</v>
      </c>
      <c r="N181" s="15"/>
      <c r="O181" s="16">
        <v>7517</v>
      </c>
      <c r="P181" s="7"/>
      <c r="Q181" s="22"/>
    </row>
    <row r="182" spans="1:17">
      <c r="A182" s="1"/>
      <c r="B182" s="1"/>
      <c r="C182" s="1"/>
      <c r="D182" s="1"/>
      <c r="E182" s="1"/>
      <c r="F182" s="1"/>
      <c r="G182" s="1" t="s">
        <v>162</v>
      </c>
      <c r="H182" s="1"/>
      <c r="I182" s="15">
        <f>ROUND(SUM(I178:I181),5)</f>
        <v>9238.7199999999993</v>
      </c>
      <c r="J182" s="15"/>
      <c r="K182" s="15">
        <f>ROUND(SUM(K178:K181),5)</f>
        <v>9170</v>
      </c>
      <c r="L182" s="15"/>
      <c r="M182" s="15">
        <f>ROUND((I182-K182),5)</f>
        <v>68.72</v>
      </c>
      <c r="N182" s="15"/>
      <c r="O182" s="15">
        <f>ROUND(SUM(O178:O181),5)</f>
        <v>110022</v>
      </c>
      <c r="P182" s="7"/>
      <c r="Q182" s="22"/>
    </row>
    <row r="183" spans="1:17">
      <c r="A183" s="1"/>
      <c r="B183" s="1"/>
      <c r="C183" s="1"/>
      <c r="D183" s="1"/>
      <c r="E183" s="1"/>
      <c r="F183" s="1"/>
      <c r="G183" s="1" t="s">
        <v>163</v>
      </c>
      <c r="H183" s="1"/>
      <c r="I183" s="15"/>
      <c r="J183" s="15"/>
      <c r="K183" s="15"/>
      <c r="L183" s="15"/>
      <c r="M183" s="15"/>
      <c r="N183" s="15"/>
      <c r="O183" s="15"/>
      <c r="P183" s="7"/>
      <c r="Q183" s="22"/>
    </row>
    <row r="184" spans="1:17">
      <c r="A184" s="1"/>
      <c r="B184" s="1"/>
      <c r="C184" s="1"/>
      <c r="D184" s="1"/>
      <c r="E184" s="1"/>
      <c r="F184" s="1"/>
      <c r="G184" s="1"/>
      <c r="H184" s="1" t="s">
        <v>164</v>
      </c>
      <c r="I184" s="15">
        <v>383.77</v>
      </c>
      <c r="J184" s="15"/>
      <c r="K184" s="15">
        <v>300</v>
      </c>
      <c r="L184" s="15"/>
      <c r="M184" s="15">
        <f>ROUND((I184-K184),5)</f>
        <v>83.77</v>
      </c>
      <c r="N184" s="15"/>
      <c r="O184" s="15">
        <v>3600</v>
      </c>
      <c r="P184" s="7"/>
      <c r="Q184" s="22"/>
    </row>
    <row r="185" spans="1:17" ht="15.75" thickBot="1">
      <c r="A185" s="1"/>
      <c r="B185" s="1"/>
      <c r="C185" s="1"/>
      <c r="D185" s="1"/>
      <c r="E185" s="1"/>
      <c r="F185" s="1"/>
      <c r="G185" s="1"/>
      <c r="H185" s="1" t="s">
        <v>165</v>
      </c>
      <c r="I185" s="17">
        <v>47.92</v>
      </c>
      <c r="J185" s="15"/>
      <c r="K185" s="17">
        <v>200</v>
      </c>
      <c r="L185" s="15"/>
      <c r="M185" s="17">
        <f>ROUND((I185-K185),5)</f>
        <v>-152.08000000000001</v>
      </c>
      <c r="N185" s="15"/>
      <c r="O185" s="17">
        <v>2400</v>
      </c>
      <c r="P185" s="7"/>
      <c r="Q185" s="22"/>
    </row>
    <row r="186" spans="1:17" ht="15.75" thickBot="1">
      <c r="A186" s="1"/>
      <c r="B186" s="1"/>
      <c r="C186" s="1"/>
      <c r="D186" s="1"/>
      <c r="E186" s="1"/>
      <c r="F186" s="1"/>
      <c r="G186" s="1" t="s">
        <v>166</v>
      </c>
      <c r="H186" s="1"/>
      <c r="I186" s="19">
        <f>ROUND(SUM(I183:I185),5)</f>
        <v>431.69</v>
      </c>
      <c r="J186" s="15"/>
      <c r="K186" s="19">
        <f>ROUND(SUM(K183:K185),5)</f>
        <v>500</v>
      </c>
      <c r="L186" s="15"/>
      <c r="M186" s="19">
        <f>ROUND((I186-K186),5)</f>
        <v>-68.31</v>
      </c>
      <c r="N186" s="15"/>
      <c r="O186" s="19">
        <f>ROUND(SUM(O183:O185),5)</f>
        <v>6000</v>
      </c>
      <c r="P186" s="7"/>
      <c r="Q186" s="22"/>
    </row>
    <row r="187" spans="1:17" ht="15.75" thickBot="1">
      <c r="A187" s="1"/>
      <c r="B187" s="1"/>
      <c r="C187" s="1"/>
      <c r="D187" s="1"/>
      <c r="E187" s="1"/>
      <c r="F187" s="1" t="s">
        <v>167</v>
      </c>
      <c r="G187" s="1"/>
      <c r="H187" s="1"/>
      <c r="I187" s="20">
        <f>ROUND(SUM(I160:I168)+I173+I177+I182+I186,5)</f>
        <v>24043.19</v>
      </c>
      <c r="J187" s="15"/>
      <c r="K187" s="20">
        <f>ROUND(SUM(K160:K168)+K173+K177+K182+K186,5)</f>
        <v>15482</v>
      </c>
      <c r="L187" s="15"/>
      <c r="M187" s="20">
        <f>ROUND(SUM(M160:M168)+M173+M177+M182+M186,5)</f>
        <v>-641.80999999999995</v>
      </c>
      <c r="N187" s="15"/>
      <c r="O187" s="20">
        <f>ROUND(SUM(O160:O168)+O173+O177+O182+O186,5)</f>
        <v>185745</v>
      </c>
      <c r="P187" s="7"/>
      <c r="Q187" s="22"/>
    </row>
    <row r="188" spans="1:17">
      <c r="A188" s="1"/>
      <c r="B188" s="1"/>
      <c r="C188" s="1"/>
      <c r="D188" s="1"/>
      <c r="E188" s="1" t="s">
        <v>168</v>
      </c>
      <c r="F188" s="1"/>
      <c r="G188" s="1"/>
      <c r="H188" s="1"/>
      <c r="I188" s="15">
        <f>ROUND(I159+I187,5)</f>
        <v>24043.19</v>
      </c>
      <c r="J188" s="15"/>
      <c r="K188" s="15">
        <f>ROUND(K159+K187,5)</f>
        <v>15482</v>
      </c>
      <c r="L188" s="15"/>
      <c r="M188" s="15">
        <f>ROUND(M159+M187,5)</f>
        <v>-641.80999999999995</v>
      </c>
      <c r="N188" s="15"/>
      <c r="O188" s="15">
        <f>ROUND(O159+O187,5)</f>
        <v>185745</v>
      </c>
      <c r="P188" s="7"/>
      <c r="Q188" s="22"/>
    </row>
    <row r="189" spans="1:17">
      <c r="A189" s="1"/>
      <c r="B189" s="1"/>
      <c r="C189" s="1"/>
      <c r="D189" s="1"/>
      <c r="E189" s="1" t="s">
        <v>169</v>
      </c>
      <c r="F189" s="1"/>
      <c r="G189" s="1"/>
      <c r="H189" s="1"/>
      <c r="I189" s="15"/>
      <c r="J189" s="15"/>
      <c r="K189" s="15"/>
      <c r="L189" s="15"/>
      <c r="M189" s="15"/>
      <c r="N189" s="15"/>
      <c r="O189" s="15"/>
      <c r="P189" s="7"/>
      <c r="Q189" s="22"/>
    </row>
    <row r="190" spans="1:17">
      <c r="A190" s="1"/>
      <c r="B190" s="1"/>
      <c r="C190" s="1"/>
      <c r="D190" s="1"/>
      <c r="E190" s="1"/>
      <c r="F190" s="1" t="s">
        <v>170</v>
      </c>
      <c r="G190" s="1"/>
      <c r="H190" s="1"/>
      <c r="I190" s="15"/>
      <c r="J190" s="15"/>
      <c r="K190" s="15"/>
      <c r="L190" s="15"/>
      <c r="M190" s="15"/>
      <c r="N190" s="15"/>
      <c r="O190" s="15"/>
      <c r="P190" s="7"/>
      <c r="Q190" s="22"/>
    </row>
    <row r="191" spans="1:17">
      <c r="A191" s="1"/>
      <c r="B191" s="1"/>
      <c r="C191" s="1"/>
      <c r="D191" s="1"/>
      <c r="E191" s="1"/>
      <c r="F191" s="1"/>
      <c r="G191" s="1" t="s">
        <v>171</v>
      </c>
      <c r="H191" s="1"/>
      <c r="I191" s="15">
        <v>0</v>
      </c>
      <c r="J191" s="15"/>
      <c r="K191" s="15">
        <v>41</v>
      </c>
      <c r="L191" s="15"/>
      <c r="M191" s="15">
        <f>ROUND((I191-K191),5)</f>
        <v>-41</v>
      </c>
      <c r="N191" s="15"/>
      <c r="O191" s="15">
        <v>500</v>
      </c>
      <c r="P191" s="7"/>
      <c r="Q191" s="22"/>
    </row>
    <row r="192" spans="1:17">
      <c r="A192" s="1"/>
      <c r="B192" s="1"/>
      <c r="C192" s="1"/>
      <c r="D192" s="1"/>
      <c r="E192" s="1"/>
      <c r="F192" s="1"/>
      <c r="G192" s="1" t="s">
        <v>172</v>
      </c>
      <c r="H192" s="1"/>
      <c r="I192" s="15">
        <v>0</v>
      </c>
      <c r="J192" s="15"/>
      <c r="K192" s="15">
        <v>250</v>
      </c>
      <c r="L192" s="15"/>
      <c r="M192" s="15">
        <f>ROUND((I192-K192),5)</f>
        <v>-250</v>
      </c>
      <c r="N192" s="15"/>
      <c r="O192" s="15">
        <v>3000</v>
      </c>
      <c r="P192" s="7"/>
      <c r="Q192" s="22"/>
    </row>
    <row r="193" spans="1:17">
      <c r="A193" s="1"/>
      <c r="B193" s="1"/>
      <c r="C193" s="1"/>
      <c r="D193" s="1"/>
      <c r="E193" s="1"/>
      <c r="F193" s="1"/>
      <c r="G193" s="1" t="s">
        <v>173</v>
      </c>
      <c r="H193" s="1"/>
      <c r="I193" s="15">
        <v>0</v>
      </c>
      <c r="J193" s="15"/>
      <c r="K193" s="15">
        <v>0</v>
      </c>
      <c r="L193" s="15"/>
      <c r="M193" s="15">
        <f>ROUND((I193-K193),5)</f>
        <v>0</v>
      </c>
      <c r="N193" s="15"/>
      <c r="O193" s="15">
        <v>0</v>
      </c>
      <c r="P193" s="7"/>
      <c r="Q193" s="22"/>
    </row>
    <row r="194" spans="1:17">
      <c r="A194" s="1"/>
      <c r="B194" s="1"/>
      <c r="C194" s="1"/>
      <c r="D194" s="1"/>
      <c r="E194" s="1"/>
      <c r="F194" s="1"/>
      <c r="G194" s="1" t="s">
        <v>174</v>
      </c>
      <c r="H194" s="1"/>
      <c r="I194" s="15"/>
      <c r="J194" s="15"/>
      <c r="K194" s="15"/>
      <c r="L194" s="15"/>
      <c r="M194" s="15"/>
      <c r="N194" s="15"/>
      <c r="O194" s="15"/>
      <c r="P194" s="7"/>
      <c r="Q194" s="22"/>
    </row>
    <row r="195" spans="1:17">
      <c r="A195" s="1"/>
      <c r="B195" s="1"/>
      <c r="C195" s="1"/>
      <c r="D195" s="1"/>
      <c r="E195" s="1"/>
      <c r="F195" s="1"/>
      <c r="G195" s="1"/>
      <c r="H195" s="1" t="s">
        <v>175</v>
      </c>
      <c r="I195" s="15">
        <v>127.29</v>
      </c>
      <c r="J195" s="15"/>
      <c r="K195" s="15">
        <v>107</v>
      </c>
      <c r="L195" s="15"/>
      <c r="M195" s="15">
        <f>ROUND((I195-K195),5)</f>
        <v>20.29</v>
      </c>
      <c r="N195" s="15"/>
      <c r="O195" s="15">
        <v>1273</v>
      </c>
      <c r="P195" s="7"/>
      <c r="Q195" s="22"/>
    </row>
    <row r="196" spans="1:17">
      <c r="A196" s="1"/>
      <c r="B196" s="1"/>
      <c r="C196" s="1"/>
      <c r="D196" s="1"/>
      <c r="E196" s="1"/>
      <c r="F196" s="1"/>
      <c r="G196" s="1"/>
      <c r="H196" s="1" t="s">
        <v>176</v>
      </c>
      <c r="I196" s="15">
        <v>0</v>
      </c>
      <c r="J196" s="15"/>
      <c r="K196" s="15">
        <v>9</v>
      </c>
      <c r="L196" s="15"/>
      <c r="M196" s="15">
        <f>ROUND((I196-K196),5)</f>
        <v>-9</v>
      </c>
      <c r="N196" s="15"/>
      <c r="O196" s="15">
        <v>100</v>
      </c>
      <c r="P196" s="7"/>
      <c r="Q196" s="22"/>
    </row>
    <row r="197" spans="1:17">
      <c r="A197" s="1"/>
      <c r="B197" s="1"/>
      <c r="C197" s="1"/>
      <c r="D197" s="1"/>
      <c r="E197" s="1"/>
      <c r="F197" s="1"/>
      <c r="G197" s="1"/>
      <c r="H197" s="1" t="s">
        <v>177</v>
      </c>
      <c r="I197" s="15">
        <v>0</v>
      </c>
      <c r="J197" s="15"/>
      <c r="K197" s="15">
        <v>0</v>
      </c>
      <c r="L197" s="15"/>
      <c r="M197" s="15">
        <f>ROUND((I197-K197),5)</f>
        <v>0</v>
      </c>
      <c r="N197" s="15"/>
      <c r="O197" s="15">
        <v>0</v>
      </c>
      <c r="P197" s="7"/>
      <c r="Q197" s="22"/>
    </row>
    <row r="198" spans="1:17" ht="15.75" thickBot="1">
      <c r="A198" s="1"/>
      <c r="B198" s="1"/>
      <c r="C198" s="1"/>
      <c r="D198" s="1"/>
      <c r="E198" s="1"/>
      <c r="F198" s="1"/>
      <c r="G198" s="1"/>
      <c r="H198" s="1" t="s">
        <v>178</v>
      </c>
      <c r="I198" s="16">
        <v>450</v>
      </c>
      <c r="J198" s="15"/>
      <c r="K198" s="16">
        <v>266</v>
      </c>
      <c r="L198" s="15"/>
      <c r="M198" s="16">
        <f>ROUND((I198-K198),5)</f>
        <v>184</v>
      </c>
      <c r="N198" s="15"/>
      <c r="O198" s="16">
        <v>3200</v>
      </c>
      <c r="P198" s="7"/>
      <c r="Q198" s="22"/>
    </row>
    <row r="199" spans="1:17">
      <c r="A199" s="1"/>
      <c r="B199" s="1"/>
      <c r="C199" s="1"/>
      <c r="D199" s="1"/>
      <c r="E199" s="1"/>
      <c r="F199" s="1"/>
      <c r="G199" s="1" t="s">
        <v>179</v>
      </c>
      <c r="H199" s="1"/>
      <c r="I199" s="15">
        <f>ROUND(SUM(I194:I198),5)</f>
        <v>577.29</v>
      </c>
      <c r="J199" s="15"/>
      <c r="K199" s="15">
        <f>ROUND(SUM(K194:K198),5)</f>
        <v>382</v>
      </c>
      <c r="L199" s="15"/>
      <c r="M199" s="15">
        <f>ROUND((I199-K199),5)</f>
        <v>195.29</v>
      </c>
      <c r="N199" s="15"/>
      <c r="O199" s="15">
        <f>ROUND(SUM(O194:O198),5)</f>
        <v>4573</v>
      </c>
      <c r="P199" s="7"/>
      <c r="Q199" s="22"/>
    </row>
    <row r="200" spans="1:17">
      <c r="A200" s="1"/>
      <c r="B200" s="1"/>
      <c r="C200" s="1"/>
      <c r="D200" s="1"/>
      <c r="E200" s="1"/>
      <c r="F200" s="1"/>
      <c r="G200" s="1" t="s">
        <v>180</v>
      </c>
      <c r="H200" s="1"/>
      <c r="I200" s="15"/>
      <c r="J200" s="15"/>
      <c r="K200" s="15"/>
      <c r="L200" s="15"/>
      <c r="M200" s="15"/>
      <c r="N200" s="15"/>
      <c r="O200" s="15"/>
      <c r="P200" s="7"/>
      <c r="Q200" s="22"/>
    </row>
    <row r="201" spans="1:17">
      <c r="A201" s="1"/>
      <c r="B201" s="1"/>
      <c r="C201" s="1"/>
      <c r="D201" s="1"/>
      <c r="E201" s="1"/>
      <c r="F201" s="1"/>
      <c r="G201" s="1"/>
      <c r="H201" s="1" t="s">
        <v>181</v>
      </c>
      <c r="I201" s="15">
        <v>3151.21</v>
      </c>
      <c r="J201" s="15"/>
      <c r="K201" s="15">
        <v>4843</v>
      </c>
      <c r="L201" s="15"/>
      <c r="M201" s="15">
        <f>ROUND((I201-K201),5)</f>
        <v>-1691.79</v>
      </c>
      <c r="N201" s="15"/>
      <c r="O201" s="15">
        <v>58106</v>
      </c>
      <c r="P201" s="7"/>
      <c r="Q201" s="22"/>
    </row>
    <row r="202" spans="1:17" ht="15.75" thickBot="1">
      <c r="A202" s="1"/>
      <c r="B202" s="1"/>
      <c r="C202" s="1"/>
      <c r="D202" s="1"/>
      <c r="E202" s="1"/>
      <c r="F202" s="1"/>
      <c r="G202" s="1"/>
      <c r="H202" s="1" t="s">
        <v>182</v>
      </c>
      <c r="I202" s="17">
        <v>291.45999999999998</v>
      </c>
      <c r="J202" s="15"/>
      <c r="K202" s="17">
        <v>443</v>
      </c>
      <c r="L202" s="15"/>
      <c r="M202" s="17">
        <f>ROUND((I202-K202),5)</f>
        <v>-151.54</v>
      </c>
      <c r="N202" s="15"/>
      <c r="O202" s="17">
        <v>5327</v>
      </c>
      <c r="P202" s="7"/>
      <c r="Q202" s="22"/>
    </row>
    <row r="203" spans="1:17" ht="15.75" thickBot="1">
      <c r="A203" s="1"/>
      <c r="B203" s="1"/>
      <c r="C203" s="1"/>
      <c r="D203" s="1"/>
      <c r="E203" s="1"/>
      <c r="F203" s="1"/>
      <c r="G203" s="1" t="s">
        <v>183</v>
      </c>
      <c r="H203" s="1"/>
      <c r="I203" s="19">
        <f>ROUND(SUM(I200:I202),5)</f>
        <v>3442.67</v>
      </c>
      <c r="J203" s="15"/>
      <c r="K203" s="19">
        <f>ROUND(SUM(K200:K202),5)</f>
        <v>5286</v>
      </c>
      <c r="L203" s="15"/>
      <c r="M203" s="19">
        <f>ROUND((I203-K203),5)</f>
        <v>-1843.33</v>
      </c>
      <c r="N203" s="15"/>
      <c r="O203" s="19">
        <f>ROUND(SUM(O200:O202),5)</f>
        <v>63433</v>
      </c>
      <c r="P203" s="7"/>
      <c r="Q203" s="22"/>
    </row>
    <row r="204" spans="1:17" ht="15.75" thickBot="1">
      <c r="A204" s="1"/>
      <c r="B204" s="1"/>
      <c r="C204" s="1"/>
      <c r="D204" s="1"/>
      <c r="E204" s="1"/>
      <c r="F204" s="1" t="s">
        <v>184</v>
      </c>
      <c r="G204" s="1"/>
      <c r="H204" s="1"/>
      <c r="I204" s="20">
        <f>ROUND(SUM(I190:I193)+I199+I203,5)</f>
        <v>4019.96</v>
      </c>
      <c r="J204" s="15"/>
      <c r="K204" s="20">
        <f>ROUND(SUM(K190:K193)+K199+K203,5)</f>
        <v>5959</v>
      </c>
      <c r="L204" s="15"/>
      <c r="M204" s="20">
        <f>ROUND((I204-K204),5)</f>
        <v>-1939.04</v>
      </c>
      <c r="N204" s="15"/>
      <c r="O204" s="20">
        <f>ROUND(SUM(O190:O193)+O199+O203,5)</f>
        <v>71506</v>
      </c>
      <c r="P204" s="7"/>
      <c r="Q204" s="22"/>
    </row>
    <row r="205" spans="1:17">
      <c r="A205" s="1"/>
      <c r="B205" s="1"/>
      <c r="C205" s="1"/>
      <c r="D205" s="1"/>
      <c r="E205" s="1" t="s">
        <v>185</v>
      </c>
      <c r="F205" s="1"/>
      <c r="G205" s="1"/>
      <c r="H205" s="1"/>
      <c r="I205" s="15">
        <f>ROUND(I189+I204,5)</f>
        <v>4019.96</v>
      </c>
      <c r="J205" s="15"/>
      <c r="K205" s="15">
        <f>ROUND(K189+K204,5)</f>
        <v>5959</v>
      </c>
      <c r="L205" s="15"/>
      <c r="M205" s="15">
        <f>ROUND(M189+M204,5)</f>
        <v>-1939.04</v>
      </c>
      <c r="N205" s="15"/>
      <c r="O205" s="15">
        <f>ROUND(O189+O204,5)</f>
        <v>71506</v>
      </c>
      <c r="P205" s="7"/>
      <c r="Q205" s="22"/>
    </row>
    <row r="206" spans="1:17">
      <c r="A206" s="1"/>
      <c r="B206" s="1"/>
      <c r="C206" s="1"/>
      <c r="D206" s="1"/>
      <c r="E206" s="1" t="s">
        <v>186</v>
      </c>
      <c r="F206" s="1"/>
      <c r="G206" s="1"/>
      <c r="H206" s="1"/>
      <c r="I206" s="15"/>
      <c r="J206" s="15"/>
      <c r="K206" s="15"/>
      <c r="L206" s="15"/>
      <c r="M206" s="15"/>
      <c r="N206" s="15"/>
      <c r="O206" s="15"/>
      <c r="P206" s="7"/>
      <c r="Q206" s="22"/>
    </row>
    <row r="207" spans="1:17">
      <c r="A207" s="1"/>
      <c r="B207" s="1"/>
      <c r="C207" s="1"/>
      <c r="D207" s="1"/>
      <c r="E207" s="1"/>
      <c r="F207" s="1" t="s">
        <v>187</v>
      </c>
      <c r="G207" s="1"/>
      <c r="H207" s="1"/>
      <c r="I207" s="15"/>
      <c r="J207" s="15"/>
      <c r="K207" s="15"/>
      <c r="L207" s="15"/>
      <c r="M207" s="15"/>
      <c r="N207" s="15"/>
      <c r="O207" s="15"/>
      <c r="P207" s="7"/>
      <c r="Q207" s="22"/>
    </row>
    <row r="208" spans="1:17">
      <c r="A208" s="1"/>
      <c r="B208" s="1"/>
      <c r="C208" s="1"/>
      <c r="D208" s="1"/>
      <c r="E208" s="1"/>
      <c r="F208" s="1"/>
      <c r="G208" s="1" t="s">
        <v>188</v>
      </c>
      <c r="H208" s="1"/>
      <c r="I208" s="15">
        <v>1765.25</v>
      </c>
      <c r="J208" s="15"/>
      <c r="K208" s="15">
        <v>961</v>
      </c>
      <c r="L208" s="15"/>
      <c r="M208" s="15">
        <f>ROUND((I208-K208),5)</f>
        <v>804.25</v>
      </c>
      <c r="N208" s="15"/>
      <c r="O208" s="15">
        <v>11523</v>
      </c>
      <c r="P208" s="7"/>
      <c r="Q208" s="22"/>
    </row>
    <row r="209" spans="1:17">
      <c r="A209" s="1"/>
      <c r="B209" s="1"/>
      <c r="C209" s="1"/>
      <c r="D209" s="1"/>
      <c r="E209" s="1"/>
      <c r="F209" s="1"/>
      <c r="G209" s="1" t="s">
        <v>189</v>
      </c>
      <c r="H209" s="1"/>
      <c r="I209" s="15">
        <v>0</v>
      </c>
      <c r="J209" s="15"/>
      <c r="K209" s="15">
        <v>500</v>
      </c>
      <c r="L209" s="15"/>
      <c r="M209" s="15">
        <f>ROUND((I209-K209),5)</f>
        <v>-500</v>
      </c>
      <c r="N209" s="15"/>
      <c r="O209" s="15">
        <v>6000</v>
      </c>
      <c r="P209" s="7"/>
      <c r="Q209" s="22"/>
    </row>
    <row r="210" spans="1:17">
      <c r="A210" s="1"/>
      <c r="B210" s="1"/>
      <c r="C210" s="1"/>
      <c r="D210" s="1"/>
      <c r="E210" s="1"/>
      <c r="F210" s="1"/>
      <c r="G210" s="1" t="s">
        <v>190</v>
      </c>
      <c r="H210" s="1"/>
      <c r="I210" s="15">
        <v>533.33000000000004</v>
      </c>
      <c r="J210" s="15"/>
      <c r="K210" s="15">
        <v>332</v>
      </c>
      <c r="L210" s="15"/>
      <c r="M210" s="15">
        <f>ROUND((I210-K210),5)</f>
        <v>201.33</v>
      </c>
      <c r="N210" s="15"/>
      <c r="O210" s="15">
        <v>3973</v>
      </c>
      <c r="P210" s="7"/>
      <c r="Q210" s="22"/>
    </row>
    <row r="211" spans="1:17">
      <c r="A211" s="1"/>
      <c r="B211" s="1"/>
      <c r="C211" s="1"/>
      <c r="D211" s="1"/>
      <c r="F211" s="1"/>
      <c r="G211" s="1" t="s">
        <v>270</v>
      </c>
      <c r="H211" s="1"/>
      <c r="I211" s="15">
        <v>0</v>
      </c>
      <c r="J211" s="15"/>
      <c r="K211" s="15">
        <v>166</v>
      </c>
      <c r="L211" s="15"/>
      <c r="M211" s="15">
        <f>ROUND((I211-K211),5)</f>
        <v>-166</v>
      </c>
      <c r="N211" s="15"/>
      <c r="O211" s="15">
        <v>2000</v>
      </c>
      <c r="P211" s="7"/>
      <c r="Q211" s="22"/>
    </row>
    <row r="212" spans="1:17">
      <c r="A212" s="1"/>
      <c r="B212" s="1"/>
      <c r="C212" s="1"/>
      <c r="D212" s="1"/>
      <c r="F212" s="1"/>
      <c r="G212" s="1" t="s">
        <v>273</v>
      </c>
      <c r="H212" s="1"/>
      <c r="I212" s="17">
        <v>0</v>
      </c>
      <c r="J212" s="15"/>
      <c r="K212" s="17">
        <v>247</v>
      </c>
      <c r="L212" s="15"/>
      <c r="M212" s="17">
        <f>ROUND((I212-K212),5)</f>
        <v>-247</v>
      </c>
      <c r="N212" s="15"/>
      <c r="O212" s="17">
        <v>2970</v>
      </c>
      <c r="P212" s="7"/>
      <c r="Q212" s="22"/>
    </row>
    <row r="213" spans="1:17">
      <c r="A213" s="1"/>
      <c r="B213" s="1"/>
      <c r="C213" s="1"/>
      <c r="D213" s="1"/>
      <c r="E213" s="1"/>
      <c r="F213" s="1"/>
      <c r="G213" s="1" t="s">
        <v>191</v>
      </c>
      <c r="H213" s="1"/>
      <c r="I213" s="15"/>
      <c r="J213" s="15"/>
      <c r="K213" s="15"/>
      <c r="L213" s="15"/>
      <c r="M213" s="15"/>
      <c r="N213" s="15"/>
      <c r="O213" s="15"/>
      <c r="P213" s="7"/>
      <c r="Q213" s="22"/>
    </row>
    <row r="214" spans="1:17">
      <c r="A214" s="1"/>
      <c r="B214" s="1"/>
      <c r="C214" s="1"/>
      <c r="D214" s="1"/>
      <c r="E214" s="1"/>
      <c r="F214" s="1"/>
      <c r="G214" s="1"/>
      <c r="H214" s="1" t="s">
        <v>192</v>
      </c>
      <c r="I214" s="15">
        <v>125.2</v>
      </c>
      <c r="J214" s="15"/>
      <c r="K214" s="15">
        <v>112</v>
      </c>
      <c r="L214" s="15"/>
      <c r="M214" s="15">
        <f>ROUND((I214-K214),5)</f>
        <v>13.2</v>
      </c>
      <c r="N214" s="15"/>
      <c r="O214" s="15">
        <v>1350</v>
      </c>
      <c r="P214" s="7"/>
      <c r="Q214" s="22"/>
    </row>
    <row r="215" spans="1:17">
      <c r="A215" s="1"/>
      <c r="B215" s="1"/>
      <c r="C215" s="1"/>
      <c r="D215" s="1"/>
      <c r="E215" s="1"/>
      <c r="F215" s="1"/>
      <c r="G215" s="1"/>
      <c r="H215" s="1" t="s">
        <v>193</v>
      </c>
      <c r="I215" s="15">
        <v>1145.6300000000001</v>
      </c>
      <c r="J215" s="15"/>
      <c r="K215" s="15">
        <v>959</v>
      </c>
      <c r="L215" s="15"/>
      <c r="M215" s="15">
        <f>ROUND((I215-K215),5)</f>
        <v>186.63</v>
      </c>
      <c r="N215" s="15"/>
      <c r="O215" s="15">
        <v>11500</v>
      </c>
      <c r="P215" s="7"/>
      <c r="Q215" s="22"/>
    </row>
    <row r="216" spans="1:17">
      <c r="A216" s="1"/>
      <c r="B216" s="1"/>
      <c r="C216" s="1"/>
      <c r="D216" s="1"/>
      <c r="E216" s="1"/>
      <c r="F216" s="1"/>
      <c r="G216" s="1"/>
      <c r="H216" s="1" t="s">
        <v>194</v>
      </c>
      <c r="I216" s="15">
        <v>0</v>
      </c>
      <c r="J216" s="15"/>
      <c r="K216" s="15">
        <v>12</v>
      </c>
      <c r="L216" s="15"/>
      <c r="M216" s="15">
        <f>ROUND((I216-K216),5)</f>
        <v>-12</v>
      </c>
      <c r="N216" s="15"/>
      <c r="O216" s="15">
        <v>150</v>
      </c>
      <c r="P216" s="7"/>
      <c r="Q216" s="22"/>
    </row>
    <row r="217" spans="1:17" ht="15.75" thickBot="1">
      <c r="A217" s="1"/>
      <c r="B217" s="1"/>
      <c r="C217" s="1"/>
      <c r="D217" s="1"/>
      <c r="E217" s="1"/>
      <c r="F217" s="1"/>
      <c r="G217" s="1"/>
      <c r="H217" s="1" t="s">
        <v>195</v>
      </c>
      <c r="I217" s="16">
        <v>0</v>
      </c>
      <c r="J217" s="15"/>
      <c r="K217" s="16">
        <v>25</v>
      </c>
      <c r="L217" s="15"/>
      <c r="M217" s="16">
        <f>ROUND((I217-K217),5)</f>
        <v>-25</v>
      </c>
      <c r="N217" s="15"/>
      <c r="O217" s="16">
        <v>300</v>
      </c>
      <c r="P217" s="7"/>
      <c r="Q217" s="22"/>
    </row>
    <row r="218" spans="1:17">
      <c r="A218" s="1"/>
      <c r="B218" s="1"/>
      <c r="C218" s="1"/>
      <c r="D218" s="1"/>
      <c r="E218" s="1"/>
      <c r="F218" s="1"/>
      <c r="G218" s="1" t="s">
        <v>196</v>
      </c>
      <c r="H218" s="1"/>
      <c r="I218" s="15">
        <f>ROUND(SUM(I213:I217),5)</f>
        <v>1270.83</v>
      </c>
      <c r="J218" s="15"/>
      <c r="K218" s="15">
        <f>ROUND(SUM(K213:K217),5)</f>
        <v>1108</v>
      </c>
      <c r="L218" s="15"/>
      <c r="M218" s="15">
        <f>ROUND((I218-K218),5)</f>
        <v>162.83000000000001</v>
      </c>
      <c r="N218" s="15"/>
      <c r="O218" s="15">
        <f>ROUND(SUM(O213:O217),5)</f>
        <v>13300</v>
      </c>
      <c r="P218" s="7"/>
      <c r="Q218" s="22"/>
    </row>
    <row r="219" spans="1:17">
      <c r="A219" s="1"/>
      <c r="B219" s="1"/>
      <c r="C219" s="1"/>
      <c r="D219" s="1"/>
      <c r="E219" s="1"/>
      <c r="F219" s="1"/>
      <c r="G219" s="1" t="s">
        <v>197</v>
      </c>
      <c r="H219" s="1"/>
      <c r="I219" s="15"/>
      <c r="J219" s="15"/>
      <c r="K219" s="15"/>
      <c r="L219" s="15"/>
      <c r="M219" s="15"/>
      <c r="N219" s="15"/>
      <c r="O219" s="15"/>
      <c r="P219" s="7"/>
      <c r="Q219" s="22"/>
    </row>
    <row r="220" spans="1:17">
      <c r="A220" s="1"/>
      <c r="B220" s="1"/>
      <c r="C220" s="1"/>
      <c r="D220" s="1"/>
      <c r="E220" s="1"/>
      <c r="F220" s="1"/>
      <c r="G220" s="1"/>
      <c r="H220" s="1" t="s">
        <v>198</v>
      </c>
      <c r="I220" s="15">
        <v>810.44</v>
      </c>
      <c r="J220" s="15"/>
      <c r="K220" s="15">
        <v>25772</v>
      </c>
      <c r="L220" s="15"/>
      <c r="M220" s="15">
        <f>ROUND((I220-K220),5)</f>
        <v>-24961.56</v>
      </c>
      <c r="N220" s="15"/>
      <c r="O220" s="15">
        <v>309271</v>
      </c>
      <c r="P220" s="7"/>
      <c r="Q220" s="22"/>
    </row>
    <row r="221" spans="1:17">
      <c r="A221" s="1"/>
      <c r="B221" s="1"/>
      <c r="C221" s="1"/>
      <c r="D221" s="1"/>
      <c r="E221" s="1"/>
      <c r="F221" s="1"/>
      <c r="G221" s="1"/>
      <c r="H221" s="1" t="s">
        <v>199</v>
      </c>
      <c r="I221" s="15">
        <v>34.9</v>
      </c>
      <c r="J221" s="15"/>
      <c r="K221" s="15">
        <v>27</v>
      </c>
      <c r="L221" s="15"/>
      <c r="M221" s="15">
        <f>ROUND((I221-K221),5)</f>
        <v>7.9</v>
      </c>
      <c r="N221" s="15"/>
      <c r="O221" s="15">
        <v>314</v>
      </c>
      <c r="P221" s="7"/>
      <c r="Q221" s="22"/>
    </row>
    <row r="222" spans="1:17" ht="15.75" thickBot="1">
      <c r="A222" s="1"/>
      <c r="B222" s="1"/>
      <c r="C222" s="1"/>
      <c r="D222" s="1"/>
      <c r="E222" s="1"/>
      <c r="F222" s="1"/>
      <c r="G222" s="1"/>
      <c r="H222" s="1" t="s">
        <v>200</v>
      </c>
      <c r="I222" s="16">
        <v>74.97</v>
      </c>
      <c r="J222" s="15"/>
      <c r="K222" s="16">
        <v>2319</v>
      </c>
      <c r="L222" s="15"/>
      <c r="M222" s="16">
        <f>ROUND((I222-K222),5)</f>
        <v>-2244.0300000000002</v>
      </c>
      <c r="N222" s="15"/>
      <c r="O222" s="16">
        <v>27834</v>
      </c>
      <c r="P222" s="7"/>
      <c r="Q222" s="22"/>
    </row>
    <row r="223" spans="1:17">
      <c r="A223" s="1"/>
      <c r="B223" s="1"/>
      <c r="C223" s="1"/>
      <c r="D223" s="1"/>
      <c r="E223" s="1"/>
      <c r="F223" s="1"/>
      <c r="G223" s="1" t="s">
        <v>201</v>
      </c>
      <c r="H223" s="1"/>
      <c r="I223" s="15">
        <f>ROUND(SUM(I219:I222),5)</f>
        <v>920.31</v>
      </c>
      <c r="J223" s="15"/>
      <c r="K223" s="15">
        <f>ROUND(SUM(K219:K222),5)</f>
        <v>28118</v>
      </c>
      <c r="L223" s="15"/>
      <c r="M223" s="15">
        <f>ROUND((I223-K223),5)</f>
        <v>-27197.69</v>
      </c>
      <c r="N223" s="15"/>
      <c r="O223" s="15">
        <f>ROUND(SUM(O219:O222),5)</f>
        <v>337419</v>
      </c>
      <c r="P223" s="7"/>
      <c r="Q223" s="22"/>
    </row>
    <row r="224" spans="1:17">
      <c r="A224" s="1"/>
      <c r="B224" s="1"/>
      <c r="C224" s="1"/>
      <c r="D224" s="1"/>
      <c r="E224" s="1"/>
      <c r="F224" s="1"/>
      <c r="G224" s="1" t="s">
        <v>202</v>
      </c>
      <c r="H224" s="1"/>
      <c r="I224" s="15"/>
      <c r="J224" s="15"/>
      <c r="K224" s="15"/>
      <c r="L224" s="15"/>
      <c r="M224" s="15"/>
      <c r="N224" s="15"/>
      <c r="O224" s="15"/>
      <c r="P224" s="7"/>
      <c r="Q224" s="22"/>
    </row>
    <row r="225" spans="1:18" ht="15.75" thickBot="1">
      <c r="A225" s="1"/>
      <c r="B225" s="1"/>
      <c r="C225" s="1"/>
      <c r="D225" s="1"/>
      <c r="E225" s="1"/>
      <c r="F225" s="1"/>
      <c r="G225" s="1"/>
      <c r="H225" s="1" t="s">
        <v>203</v>
      </c>
      <c r="I225" s="17">
        <v>0</v>
      </c>
      <c r="J225" s="15"/>
      <c r="K225" s="17">
        <v>34</v>
      </c>
      <c r="L225" s="15"/>
      <c r="M225" s="17">
        <f>ROUND((I225-K225),5)</f>
        <v>-34</v>
      </c>
      <c r="N225" s="15"/>
      <c r="O225" s="17">
        <v>400</v>
      </c>
      <c r="P225" s="7"/>
      <c r="Q225" s="22"/>
    </row>
    <row r="226" spans="1:18" ht="15.75" thickBot="1">
      <c r="A226" s="1"/>
      <c r="B226" s="1"/>
      <c r="C226" s="1"/>
      <c r="D226" s="1"/>
      <c r="E226" s="1"/>
      <c r="F226" s="1"/>
      <c r="G226" s="1" t="s">
        <v>204</v>
      </c>
      <c r="H226" s="1"/>
      <c r="I226" s="19">
        <f>ROUND(SUM(I224:I225),5)</f>
        <v>0</v>
      </c>
      <c r="J226" s="15"/>
      <c r="K226" s="19">
        <f>ROUND(SUM(K224:K225),5)</f>
        <v>34</v>
      </c>
      <c r="L226" s="15"/>
      <c r="M226" s="19">
        <f>ROUND((I226-K226),5)</f>
        <v>-34</v>
      </c>
      <c r="N226" s="15"/>
      <c r="O226" s="19">
        <f>ROUND(SUM(O224:O225),5)</f>
        <v>400</v>
      </c>
      <c r="P226" s="7"/>
      <c r="Q226" s="22"/>
    </row>
    <row r="227" spans="1:18" ht="15.75" thickBot="1">
      <c r="A227" s="1"/>
      <c r="B227" s="1"/>
      <c r="C227" s="1"/>
      <c r="D227" s="1"/>
      <c r="E227" s="1"/>
      <c r="F227" s="1" t="s">
        <v>205</v>
      </c>
      <c r="G227" s="1"/>
      <c r="H227" s="1"/>
      <c r="I227" s="20">
        <f>ROUND(SUM(I207:I212)+I218+I223+I226,5)</f>
        <v>4489.72</v>
      </c>
      <c r="J227" s="15"/>
      <c r="K227" s="20">
        <f>ROUND(SUM(K207:K212)+K218+K223+K226,5)</f>
        <v>31466</v>
      </c>
      <c r="L227" s="15"/>
      <c r="M227" s="20">
        <f>ROUND(SUM(M207:M212)+M218+M223+M226,5)</f>
        <v>-26976.28</v>
      </c>
      <c r="N227" s="15"/>
      <c r="O227" s="20">
        <f>ROUND(SUM(O207:O212)+O218+O223+O226,5)</f>
        <v>377585</v>
      </c>
      <c r="P227" s="7"/>
      <c r="Q227" s="22"/>
    </row>
    <row r="228" spans="1:18">
      <c r="A228" s="1"/>
      <c r="B228" s="1"/>
      <c r="C228" s="1"/>
      <c r="D228" s="1"/>
      <c r="E228" s="1" t="s">
        <v>206</v>
      </c>
      <c r="F228" s="1"/>
      <c r="G228" s="1"/>
      <c r="H228" s="1"/>
      <c r="I228" s="15">
        <f>ROUND(I206+I227,5)</f>
        <v>4489.72</v>
      </c>
      <c r="J228" s="15"/>
      <c r="K228" s="15">
        <f>ROUND(K206+K227,5)</f>
        <v>31466</v>
      </c>
      <c r="L228" s="15"/>
      <c r="M228" s="15">
        <f>ROUND(M206+M227,5)</f>
        <v>-26976.28</v>
      </c>
      <c r="N228" s="15"/>
      <c r="O228" s="15">
        <f>ROUND(O206+O227,5)</f>
        <v>377585</v>
      </c>
      <c r="P228" s="7"/>
      <c r="Q228" s="22"/>
    </row>
    <row r="229" spans="1:18">
      <c r="A229" s="1"/>
      <c r="B229" s="1"/>
      <c r="C229" s="1"/>
      <c r="D229" s="1"/>
      <c r="E229" s="1" t="s">
        <v>207</v>
      </c>
      <c r="F229" s="1"/>
      <c r="G229" s="1"/>
      <c r="H229" s="1"/>
      <c r="I229" s="15"/>
      <c r="J229" s="15"/>
      <c r="K229" s="15"/>
      <c r="L229" s="15"/>
      <c r="M229" s="15"/>
      <c r="N229" s="15"/>
      <c r="O229" s="15"/>
      <c r="P229" s="7"/>
      <c r="Q229" s="22"/>
    </row>
    <row r="230" spans="1:18">
      <c r="A230" s="1"/>
      <c r="B230" s="1"/>
      <c r="C230" s="1"/>
      <c r="D230" s="1"/>
      <c r="E230" s="1"/>
      <c r="F230" s="1" t="s">
        <v>208</v>
      </c>
      <c r="G230" s="1"/>
      <c r="H230" s="1"/>
      <c r="I230" s="15">
        <v>871.37</v>
      </c>
      <c r="J230" s="15"/>
      <c r="K230" s="15">
        <v>166</v>
      </c>
      <c r="L230" s="15"/>
      <c r="M230" s="15">
        <f>ROUND((I230-K230),5)</f>
        <v>705.37</v>
      </c>
      <c r="N230" s="15"/>
      <c r="O230" s="15">
        <v>2000</v>
      </c>
      <c r="P230" s="7"/>
      <c r="Q230" s="22"/>
    </row>
    <row r="231" spans="1:18">
      <c r="A231" s="1"/>
      <c r="B231" s="1"/>
      <c r="C231" s="1"/>
      <c r="D231" s="1"/>
      <c r="E231" s="1"/>
      <c r="F231" s="1" t="s">
        <v>209</v>
      </c>
      <c r="G231" s="1"/>
      <c r="H231" s="1"/>
      <c r="I231" s="15"/>
      <c r="J231" s="15"/>
      <c r="K231" s="15"/>
      <c r="L231" s="15"/>
      <c r="M231" s="15"/>
      <c r="N231" s="15"/>
      <c r="O231" s="15"/>
      <c r="P231" s="7"/>
      <c r="Q231" s="22"/>
    </row>
    <row r="232" spans="1:18">
      <c r="A232" s="1"/>
      <c r="B232" s="1"/>
      <c r="C232" s="1"/>
      <c r="D232" s="1"/>
      <c r="E232" s="1"/>
      <c r="F232" s="1"/>
      <c r="G232" s="1" t="s">
        <v>210</v>
      </c>
      <c r="H232" s="1"/>
      <c r="I232" s="15">
        <v>254.58</v>
      </c>
      <c r="J232" s="15"/>
      <c r="K232" s="15">
        <v>213</v>
      </c>
      <c r="L232" s="15"/>
      <c r="M232" s="15">
        <f>ROUND((I232-K232),5)</f>
        <v>41.58</v>
      </c>
      <c r="N232" s="15"/>
      <c r="O232" s="15">
        <v>2547</v>
      </c>
      <c r="P232" s="7"/>
      <c r="Q232" s="22"/>
      <c r="R232" s="8"/>
    </row>
    <row r="233" spans="1:18">
      <c r="A233" s="1"/>
      <c r="B233" s="1"/>
      <c r="C233" s="1"/>
      <c r="D233" s="1"/>
      <c r="E233" s="1"/>
      <c r="F233" s="1"/>
      <c r="G233" s="1" t="s">
        <v>211</v>
      </c>
      <c r="H233" s="1"/>
      <c r="I233" s="15">
        <f>518-55</f>
        <v>463</v>
      </c>
      <c r="J233" s="15"/>
      <c r="K233" s="15">
        <v>375</v>
      </c>
      <c r="L233" s="15"/>
      <c r="M233" s="15">
        <f>ROUND((I233-K233),5)</f>
        <v>88</v>
      </c>
      <c r="N233" s="15"/>
      <c r="O233" s="15">
        <v>4500</v>
      </c>
      <c r="P233" s="7"/>
      <c r="Q233" s="22"/>
      <c r="R233" s="8"/>
    </row>
    <row r="234" spans="1:18" ht="15.75" thickBot="1">
      <c r="A234" s="1"/>
      <c r="B234" s="1"/>
      <c r="C234" s="1"/>
      <c r="D234" s="1"/>
      <c r="E234" s="1"/>
      <c r="F234" s="1"/>
      <c r="G234" s="1" t="s">
        <v>212</v>
      </c>
      <c r="H234" s="1"/>
      <c r="I234" s="16">
        <v>8.16</v>
      </c>
      <c r="J234" s="15"/>
      <c r="K234" s="16">
        <v>450</v>
      </c>
      <c r="L234" s="15"/>
      <c r="M234" s="16">
        <f>ROUND((I234-K234),5)</f>
        <v>-441.84</v>
      </c>
      <c r="N234" s="15"/>
      <c r="O234" s="16">
        <v>5400</v>
      </c>
      <c r="P234" s="7"/>
      <c r="Q234" s="22"/>
    </row>
    <row r="235" spans="1:18">
      <c r="A235" s="1"/>
      <c r="B235" s="1"/>
      <c r="C235" s="1"/>
      <c r="D235" s="1"/>
      <c r="E235" s="1"/>
      <c r="F235" s="1" t="s">
        <v>213</v>
      </c>
      <c r="G235" s="1"/>
      <c r="H235" s="1"/>
      <c r="I235" s="15">
        <f>ROUND(SUM(I231:I234),5)</f>
        <v>725.74</v>
      </c>
      <c r="J235" s="15"/>
      <c r="K235" s="15">
        <f>ROUND(SUM(K231:K234),5)</f>
        <v>1038</v>
      </c>
      <c r="L235" s="15"/>
      <c r="M235" s="15">
        <f>ROUND((I235-K235),5)</f>
        <v>-312.26</v>
      </c>
      <c r="N235" s="15"/>
      <c r="O235" s="15">
        <f>ROUND(SUM(O231:O234),5)</f>
        <v>12447</v>
      </c>
      <c r="P235" s="7"/>
      <c r="Q235" s="22"/>
    </row>
    <row r="236" spans="1:18">
      <c r="A236" s="1"/>
      <c r="B236" s="1"/>
      <c r="C236" s="1"/>
      <c r="D236" s="1"/>
      <c r="E236" s="1"/>
      <c r="F236" s="1" t="s">
        <v>214</v>
      </c>
      <c r="G236" s="1"/>
      <c r="H236" s="1"/>
      <c r="I236" s="15"/>
      <c r="J236" s="15"/>
      <c r="K236" s="15"/>
      <c r="L236" s="15"/>
      <c r="M236" s="15"/>
      <c r="N236" s="15"/>
      <c r="O236" s="15"/>
      <c r="P236" s="7"/>
      <c r="Q236" s="22"/>
    </row>
    <row r="237" spans="1:18">
      <c r="A237" s="1"/>
      <c r="B237" s="1"/>
      <c r="C237" s="1"/>
      <c r="D237" s="1"/>
      <c r="E237" s="1"/>
      <c r="F237" s="1"/>
      <c r="G237" s="1" t="s">
        <v>215</v>
      </c>
      <c r="H237" s="1"/>
      <c r="I237" s="15">
        <f>11439-4236</f>
        <v>7203</v>
      </c>
      <c r="J237" s="15"/>
      <c r="K237" s="15">
        <v>14166</v>
      </c>
      <c r="L237" s="15"/>
      <c r="M237" s="15">
        <f>ROUND((I237-K237),5)</f>
        <v>-6963</v>
      </c>
      <c r="N237" s="15"/>
      <c r="O237" s="15">
        <v>170002</v>
      </c>
      <c r="P237" s="7"/>
      <c r="Q237" s="22"/>
      <c r="R237" s="8"/>
    </row>
    <row r="238" spans="1:18">
      <c r="A238" s="1"/>
      <c r="B238" s="1"/>
      <c r="C238" s="1"/>
      <c r="D238" s="1"/>
      <c r="E238" s="1"/>
      <c r="F238" s="1"/>
      <c r="G238" s="1" t="s">
        <v>216</v>
      </c>
      <c r="H238" s="1"/>
      <c r="I238" s="15">
        <f>3755.61-832</f>
        <v>2923.61</v>
      </c>
      <c r="J238" s="15"/>
      <c r="K238" s="15">
        <v>2416</v>
      </c>
      <c r="L238" s="15"/>
      <c r="M238" s="15">
        <f>ROUND((I238-K238),5)</f>
        <v>507.61</v>
      </c>
      <c r="N238" s="15"/>
      <c r="O238" s="15">
        <v>29000</v>
      </c>
      <c r="P238" s="7"/>
      <c r="Q238" s="22"/>
      <c r="R238" s="8"/>
    </row>
    <row r="239" spans="1:18" ht="15.75" thickBot="1">
      <c r="A239" s="1"/>
      <c r="B239" s="1"/>
      <c r="C239" s="1"/>
      <c r="D239" s="1"/>
      <c r="E239" s="1"/>
      <c r="F239" s="1"/>
      <c r="G239" s="1" t="s">
        <v>217</v>
      </c>
      <c r="H239" s="1"/>
      <c r="I239" s="16">
        <f>1053.99-388</f>
        <v>665.99</v>
      </c>
      <c r="J239" s="15"/>
      <c r="K239" s="16">
        <v>1203</v>
      </c>
      <c r="L239" s="15"/>
      <c r="M239" s="16">
        <f>ROUND((I239-K239),5)</f>
        <v>-537.01</v>
      </c>
      <c r="N239" s="15"/>
      <c r="O239" s="16">
        <v>14442</v>
      </c>
      <c r="P239" s="7"/>
      <c r="Q239" s="22"/>
      <c r="R239" s="8"/>
    </row>
    <row r="240" spans="1:18">
      <c r="A240" s="1"/>
      <c r="B240" s="1"/>
      <c r="C240" s="1"/>
      <c r="D240" s="1"/>
      <c r="E240" s="1"/>
      <c r="F240" s="1" t="s">
        <v>218</v>
      </c>
      <c r="G240" s="1"/>
      <c r="H240" s="1"/>
      <c r="I240" s="15">
        <f>ROUND(SUM(I236:I239),5)</f>
        <v>10792.6</v>
      </c>
      <c r="J240" s="15"/>
      <c r="K240" s="15">
        <f>ROUND(SUM(K236:K239),5)</f>
        <v>17785</v>
      </c>
      <c r="L240" s="15"/>
      <c r="M240" s="15">
        <f>ROUND((I240-K240),5)</f>
        <v>-6992.4</v>
      </c>
      <c r="N240" s="15"/>
      <c r="O240" s="15">
        <f>ROUND(SUM(O236:O239),5)</f>
        <v>213444</v>
      </c>
      <c r="P240" s="7"/>
      <c r="Q240" s="22"/>
      <c r="R240" s="8"/>
    </row>
    <row r="241" spans="1:17">
      <c r="A241" s="1"/>
      <c r="B241" s="1"/>
      <c r="C241" s="1"/>
      <c r="D241" s="1"/>
      <c r="E241" s="1"/>
      <c r="F241" s="1" t="s">
        <v>219</v>
      </c>
      <c r="G241" s="1"/>
      <c r="H241" s="1"/>
      <c r="I241" s="15"/>
      <c r="J241" s="15"/>
      <c r="K241" s="15"/>
      <c r="L241" s="15"/>
      <c r="M241" s="15"/>
      <c r="N241" s="15"/>
      <c r="O241" s="15"/>
      <c r="P241" s="7"/>
      <c r="Q241" s="22"/>
    </row>
    <row r="242" spans="1:17">
      <c r="A242" s="1"/>
      <c r="B242" s="1"/>
      <c r="C242" s="1"/>
      <c r="D242" s="1"/>
      <c r="E242" s="1"/>
      <c r="F242" s="1"/>
      <c r="G242" s="1" t="s">
        <v>220</v>
      </c>
      <c r="H242" s="1"/>
      <c r="I242" s="15">
        <f>118-118</f>
        <v>0</v>
      </c>
      <c r="J242" s="15"/>
      <c r="K242" s="15">
        <v>0</v>
      </c>
      <c r="L242" s="15"/>
      <c r="M242" s="15">
        <f>ROUND((I242-K242),5)</f>
        <v>0</v>
      </c>
      <c r="N242" s="15"/>
      <c r="O242" s="15">
        <v>0</v>
      </c>
      <c r="P242" s="7"/>
      <c r="Q242" s="22"/>
    </row>
    <row r="243" spans="1:17" ht="15.75" thickBot="1">
      <c r="A243" s="1"/>
      <c r="B243" s="1"/>
      <c r="C243" s="1"/>
      <c r="D243" s="1"/>
      <c r="E243" s="1"/>
      <c r="F243" s="1"/>
      <c r="G243" s="1" t="s">
        <v>221</v>
      </c>
      <c r="H243" s="1"/>
      <c r="I243" s="17">
        <v>0</v>
      </c>
      <c r="J243" s="15"/>
      <c r="K243" s="17">
        <v>184</v>
      </c>
      <c r="L243" s="15"/>
      <c r="M243" s="17">
        <f>ROUND((I243-K243),5)</f>
        <v>-184</v>
      </c>
      <c r="N243" s="15"/>
      <c r="O243" s="17">
        <v>2200</v>
      </c>
      <c r="P243" s="7"/>
      <c r="Q243" s="22"/>
    </row>
    <row r="244" spans="1:17" ht="15.75" thickBot="1">
      <c r="A244" s="1"/>
      <c r="B244" s="1"/>
      <c r="C244" s="1"/>
      <c r="D244" s="1"/>
      <c r="E244" s="1"/>
      <c r="F244" s="1" t="s">
        <v>222</v>
      </c>
      <c r="G244" s="1"/>
      <c r="H244" s="1"/>
      <c r="I244" s="20">
        <f>ROUND(SUM(I241:I243),5)</f>
        <v>0</v>
      </c>
      <c r="J244" s="15"/>
      <c r="K244" s="20">
        <f>ROUND(SUM(K241:K243),5)</f>
        <v>184</v>
      </c>
      <c r="L244" s="15"/>
      <c r="M244" s="20">
        <f>ROUND((I244-K244),5)</f>
        <v>-184</v>
      </c>
      <c r="N244" s="15"/>
      <c r="O244" s="20">
        <f>ROUND(SUM(O241:O243),5)</f>
        <v>2200</v>
      </c>
      <c r="P244" s="7"/>
      <c r="Q244" s="22"/>
    </row>
    <row r="245" spans="1:17">
      <c r="A245" s="1"/>
      <c r="B245" s="1"/>
      <c r="C245" s="1"/>
      <c r="D245" s="1"/>
      <c r="E245" s="1" t="s">
        <v>223</v>
      </c>
      <c r="F245" s="1"/>
      <c r="G245" s="1"/>
      <c r="H245" s="1"/>
      <c r="I245" s="15">
        <f>ROUND(SUM(I229:I230)+I235+I240+I244,5)</f>
        <v>12389.71</v>
      </c>
      <c r="J245" s="15"/>
      <c r="K245" s="15">
        <f>ROUND(SUM(K229:K230)+K235+K240+K244,5)</f>
        <v>19173</v>
      </c>
      <c r="L245" s="15"/>
      <c r="M245" s="15">
        <f>ROUND(SUM(M229:M230)+M235+M240+M244,5)</f>
        <v>-6783.29</v>
      </c>
      <c r="N245" s="15"/>
      <c r="O245" s="15">
        <f>ROUND(SUM(O229:O230)+O235+O240+O244,5)</f>
        <v>230091</v>
      </c>
      <c r="P245" s="7"/>
      <c r="Q245" s="22"/>
    </row>
    <row r="246" spans="1:17">
      <c r="A246" s="1"/>
      <c r="B246" s="1"/>
      <c r="C246" s="1"/>
      <c r="D246" s="1"/>
      <c r="E246" s="1" t="s">
        <v>224</v>
      </c>
      <c r="F246" s="1"/>
      <c r="G246" s="1"/>
      <c r="H246" s="1"/>
      <c r="I246" s="15"/>
      <c r="J246" s="15"/>
      <c r="K246" s="15"/>
      <c r="L246" s="15"/>
      <c r="M246" s="15"/>
      <c r="N246" s="15"/>
      <c r="O246" s="15"/>
      <c r="P246" s="7"/>
      <c r="Q246" s="22"/>
    </row>
    <row r="247" spans="1:17">
      <c r="A247" s="1"/>
      <c r="B247" s="1"/>
      <c r="C247" s="1"/>
      <c r="D247" s="1"/>
      <c r="E247" s="1"/>
      <c r="F247" s="1" t="s">
        <v>225</v>
      </c>
      <c r="G247" s="1"/>
      <c r="H247" s="1"/>
      <c r="I247" s="15">
        <v>106.98</v>
      </c>
      <c r="J247" s="15"/>
      <c r="K247" s="15">
        <v>50</v>
      </c>
      <c r="L247" s="15"/>
      <c r="M247" s="15">
        <f>ROUND((I247-K247),5)</f>
        <v>56.98</v>
      </c>
      <c r="N247" s="15"/>
      <c r="O247" s="15">
        <v>600</v>
      </c>
      <c r="P247" s="7"/>
      <c r="Q247" s="22"/>
    </row>
    <row r="248" spans="1:17">
      <c r="A248" s="1"/>
      <c r="B248" s="1"/>
      <c r="C248" s="1"/>
      <c r="D248" s="1"/>
      <c r="E248" s="1"/>
      <c r="F248" s="1" t="s">
        <v>226</v>
      </c>
      <c r="G248" s="1"/>
      <c r="H248" s="1"/>
      <c r="I248" s="15"/>
      <c r="J248" s="15"/>
      <c r="K248" s="15"/>
      <c r="L248" s="15"/>
      <c r="M248" s="15"/>
      <c r="N248" s="15"/>
      <c r="O248" s="15"/>
      <c r="P248" s="7"/>
      <c r="Q248" s="22"/>
    </row>
    <row r="249" spans="1:17">
      <c r="A249" s="1"/>
      <c r="B249" s="1"/>
      <c r="C249" s="1"/>
      <c r="D249" s="1"/>
      <c r="E249" s="1"/>
      <c r="F249" s="1"/>
      <c r="G249" s="1" t="s">
        <v>227</v>
      </c>
      <c r="H249" s="1"/>
      <c r="I249" s="15">
        <v>0</v>
      </c>
      <c r="J249" s="15"/>
      <c r="K249" s="15">
        <v>100</v>
      </c>
      <c r="L249" s="15"/>
      <c r="M249" s="15">
        <f>ROUND((I249-K249),5)</f>
        <v>-100</v>
      </c>
      <c r="N249" s="15"/>
      <c r="O249" s="15">
        <v>1200</v>
      </c>
      <c r="P249" s="7"/>
      <c r="Q249" s="22"/>
    </row>
    <row r="250" spans="1:17" ht="15.75" thickBot="1">
      <c r="A250" s="1"/>
      <c r="B250" s="1"/>
      <c r="C250" s="1"/>
      <c r="D250" s="1"/>
      <c r="E250" s="1"/>
      <c r="F250" s="1"/>
      <c r="G250" s="1" t="s">
        <v>228</v>
      </c>
      <c r="H250" s="1"/>
      <c r="I250" s="16">
        <v>0</v>
      </c>
      <c r="J250" s="15"/>
      <c r="K250" s="16">
        <v>16</v>
      </c>
      <c r="L250" s="15"/>
      <c r="M250" s="16">
        <f>ROUND((I250-K250),5)</f>
        <v>-16</v>
      </c>
      <c r="N250" s="15"/>
      <c r="O250" s="16">
        <v>200</v>
      </c>
      <c r="P250" s="7"/>
      <c r="Q250" s="22"/>
    </row>
    <row r="251" spans="1:17">
      <c r="A251" s="1"/>
      <c r="B251" s="1"/>
      <c r="C251" s="1"/>
      <c r="D251" s="1"/>
      <c r="E251" s="1"/>
      <c r="F251" s="1" t="s">
        <v>229</v>
      </c>
      <c r="G251" s="1"/>
      <c r="H251" s="1"/>
      <c r="I251" s="15">
        <f>ROUND(SUM(I248:I250),5)</f>
        <v>0</v>
      </c>
      <c r="J251" s="15"/>
      <c r="K251" s="15">
        <f>ROUND(SUM(K248:K250),5)</f>
        <v>116</v>
      </c>
      <c r="L251" s="15"/>
      <c r="M251" s="15">
        <f>ROUND((I251-K251),5)</f>
        <v>-116</v>
      </c>
      <c r="N251" s="15"/>
      <c r="O251" s="15">
        <f>ROUND(SUM(O248:O250),5)</f>
        <v>1400</v>
      </c>
      <c r="P251" s="7"/>
      <c r="Q251" s="22"/>
    </row>
    <row r="252" spans="1:17">
      <c r="A252" s="1"/>
      <c r="B252" s="1"/>
      <c r="C252" s="1"/>
      <c r="D252" s="1"/>
      <c r="E252" s="1"/>
      <c r="F252" s="1" t="s">
        <v>230</v>
      </c>
      <c r="G252" s="1"/>
      <c r="H252" s="1"/>
      <c r="I252" s="15"/>
      <c r="J252" s="15"/>
      <c r="K252" s="15"/>
      <c r="L252" s="15"/>
      <c r="M252" s="15"/>
      <c r="N252" s="15"/>
      <c r="O252" s="15"/>
      <c r="P252" s="7"/>
      <c r="Q252" s="22"/>
    </row>
    <row r="253" spans="1:17">
      <c r="A253" s="1"/>
      <c r="B253" s="1"/>
      <c r="C253" s="1"/>
      <c r="D253" s="1"/>
      <c r="E253" s="1"/>
      <c r="F253" s="1"/>
      <c r="G253" s="1" t="s">
        <v>231</v>
      </c>
      <c r="H253" s="1"/>
      <c r="I253" s="15">
        <v>8.42</v>
      </c>
      <c r="J253" s="15"/>
      <c r="K253" s="15">
        <v>366</v>
      </c>
      <c r="L253" s="15"/>
      <c r="M253" s="15">
        <f>ROUND((I253-K253),5)</f>
        <v>-357.58</v>
      </c>
      <c r="N253" s="15"/>
      <c r="O253" s="15">
        <v>4400</v>
      </c>
      <c r="P253" s="7"/>
      <c r="Q253" s="22"/>
    </row>
    <row r="254" spans="1:17" ht="15.75" thickBot="1">
      <c r="A254" s="1"/>
      <c r="B254" s="1"/>
      <c r="C254" s="1"/>
      <c r="D254" s="1"/>
      <c r="E254" s="1"/>
      <c r="F254" s="1"/>
      <c r="G254" s="1" t="s">
        <v>232</v>
      </c>
      <c r="H254" s="1"/>
      <c r="I254" s="17">
        <v>471.46</v>
      </c>
      <c r="J254" s="15"/>
      <c r="K254" s="17">
        <v>416</v>
      </c>
      <c r="L254" s="15"/>
      <c r="M254" s="17">
        <f>ROUND((I254-K254),5)</f>
        <v>55.46</v>
      </c>
      <c r="N254" s="15"/>
      <c r="O254" s="17">
        <v>5000</v>
      </c>
      <c r="P254" s="7"/>
      <c r="Q254" s="22"/>
    </row>
    <row r="255" spans="1:17" ht="15.75" thickBot="1">
      <c r="A255" s="1"/>
      <c r="B255" s="1"/>
      <c r="C255" s="1"/>
      <c r="D255" s="1"/>
      <c r="E255" s="1"/>
      <c r="F255" s="1" t="s">
        <v>233</v>
      </c>
      <c r="G255" s="1"/>
      <c r="H255" s="1"/>
      <c r="I255" s="20">
        <f>ROUND(SUM(I252:I254),5)</f>
        <v>479.88</v>
      </c>
      <c r="J255" s="15"/>
      <c r="K255" s="20">
        <f>ROUND(SUM(K252:K254),5)</f>
        <v>782</v>
      </c>
      <c r="L255" s="15"/>
      <c r="M255" s="20">
        <f>ROUND((I255-K255),5)</f>
        <v>-302.12</v>
      </c>
      <c r="N255" s="15"/>
      <c r="O255" s="20">
        <f>ROUND(SUM(O252:O254),5)</f>
        <v>9400</v>
      </c>
      <c r="P255" s="7"/>
      <c r="Q255" s="22"/>
    </row>
    <row r="256" spans="1:17">
      <c r="A256" s="1"/>
      <c r="B256" s="1"/>
      <c r="C256" s="1"/>
      <c r="D256" s="1"/>
      <c r="E256" s="1" t="s">
        <v>234</v>
      </c>
      <c r="F256" s="1"/>
      <c r="G256" s="1"/>
      <c r="H256" s="1"/>
      <c r="I256" s="15">
        <f>ROUND(SUM(I246:I247)+I251+I255,5)</f>
        <v>586.86</v>
      </c>
      <c r="J256" s="15"/>
      <c r="K256" s="15">
        <f>ROUND(SUM(K246:K247)+K251+K255,5)</f>
        <v>948</v>
      </c>
      <c r="L256" s="15"/>
      <c r="M256" s="15">
        <f>ROUND((I256-K256),5)</f>
        <v>-361.14</v>
      </c>
      <c r="N256" s="15"/>
      <c r="O256" s="15">
        <f>ROUND(SUM(O246:O247)+O251+O255,5)</f>
        <v>11400</v>
      </c>
      <c r="P256" s="7"/>
      <c r="Q256" s="22"/>
    </row>
    <row r="257" spans="1:17">
      <c r="A257" s="1"/>
      <c r="B257" s="1"/>
      <c r="C257" s="1"/>
      <c r="D257" s="1"/>
      <c r="E257" s="1" t="s">
        <v>235</v>
      </c>
      <c r="F257" s="1"/>
      <c r="G257" s="1"/>
      <c r="H257" s="1"/>
      <c r="I257" s="15"/>
      <c r="J257" s="15"/>
      <c r="K257" s="15"/>
      <c r="L257" s="15"/>
      <c r="M257" s="15"/>
      <c r="N257" s="15"/>
      <c r="O257" s="15"/>
      <c r="P257" s="7"/>
      <c r="Q257" s="22"/>
    </row>
    <row r="258" spans="1:17">
      <c r="A258" s="1"/>
      <c r="B258" s="1"/>
      <c r="C258" s="1"/>
      <c r="D258" s="1"/>
      <c r="E258" s="1"/>
      <c r="F258" s="1" t="s">
        <v>236</v>
      </c>
      <c r="G258" s="1"/>
      <c r="H258" s="1"/>
      <c r="I258" s="15"/>
      <c r="J258" s="15"/>
      <c r="K258" s="15"/>
      <c r="L258" s="15"/>
      <c r="M258" s="15"/>
      <c r="N258" s="15"/>
      <c r="O258" s="15"/>
      <c r="P258" s="7"/>
      <c r="Q258" s="22"/>
    </row>
    <row r="259" spans="1:17">
      <c r="A259" s="1"/>
      <c r="B259" s="1"/>
      <c r="C259" s="1"/>
      <c r="D259" s="1"/>
      <c r="E259" s="1"/>
      <c r="F259" s="1"/>
      <c r="G259" s="1" t="s">
        <v>237</v>
      </c>
      <c r="H259" s="1"/>
      <c r="I259" s="15">
        <v>0</v>
      </c>
      <c r="J259" s="15"/>
      <c r="K259" s="15">
        <v>250</v>
      </c>
      <c r="L259" s="15"/>
      <c r="M259" s="15">
        <f>ROUND((I259-K259),5)</f>
        <v>-250</v>
      </c>
      <c r="N259" s="15"/>
      <c r="O259" s="15">
        <v>3000</v>
      </c>
      <c r="P259" s="7"/>
      <c r="Q259" s="22"/>
    </row>
    <row r="260" spans="1:17">
      <c r="A260" s="1"/>
      <c r="B260" s="1"/>
      <c r="C260" s="1"/>
      <c r="D260" s="1"/>
      <c r="E260" s="1"/>
      <c r="F260" s="1"/>
      <c r="G260" s="1" t="s">
        <v>238</v>
      </c>
      <c r="H260" s="1"/>
      <c r="I260" s="15">
        <v>0</v>
      </c>
      <c r="J260" s="15"/>
      <c r="K260" s="15">
        <v>141</v>
      </c>
      <c r="L260" s="15"/>
      <c r="M260" s="15">
        <f>ROUND((I260-K260),5)</f>
        <v>-141</v>
      </c>
      <c r="N260" s="15"/>
      <c r="O260" s="15">
        <v>1685</v>
      </c>
      <c r="P260" s="7"/>
      <c r="Q260" s="22"/>
    </row>
    <row r="261" spans="1:17">
      <c r="A261" s="1"/>
      <c r="B261" s="1"/>
      <c r="C261" s="1"/>
      <c r="D261" s="1"/>
      <c r="E261" s="1"/>
      <c r="F261" s="1"/>
      <c r="G261" s="1" t="s">
        <v>239</v>
      </c>
      <c r="H261" s="1"/>
      <c r="I261" s="15">
        <v>0</v>
      </c>
      <c r="J261" s="15"/>
      <c r="K261" s="15">
        <v>0</v>
      </c>
      <c r="L261" s="15"/>
      <c r="M261" s="15">
        <f>ROUND((I261-K261),5)</f>
        <v>0</v>
      </c>
      <c r="N261" s="15"/>
      <c r="O261" s="15">
        <v>0</v>
      </c>
      <c r="P261" s="7"/>
      <c r="Q261" s="22"/>
    </row>
    <row r="262" spans="1:17">
      <c r="A262" s="1"/>
      <c r="B262" s="1"/>
      <c r="C262" s="1"/>
      <c r="D262" s="1"/>
      <c r="E262" s="1"/>
      <c r="F262" s="1"/>
      <c r="G262" s="1" t="s">
        <v>240</v>
      </c>
      <c r="H262" s="1"/>
      <c r="I262" s="15"/>
      <c r="J262" s="15"/>
      <c r="K262" s="15"/>
      <c r="L262" s="15"/>
      <c r="M262" s="15"/>
      <c r="N262" s="15"/>
      <c r="O262" s="15"/>
      <c r="P262" s="7"/>
      <c r="Q262" s="22"/>
    </row>
    <row r="263" spans="1:17">
      <c r="A263" s="1"/>
      <c r="B263" s="1"/>
      <c r="C263" s="1"/>
      <c r="D263" s="1"/>
      <c r="E263" s="1"/>
      <c r="F263" s="1"/>
      <c r="G263" s="1"/>
      <c r="H263" s="1" t="s">
        <v>241</v>
      </c>
      <c r="I263" s="15">
        <v>1209.27</v>
      </c>
      <c r="J263" s="15"/>
      <c r="K263" s="15">
        <v>1572</v>
      </c>
      <c r="L263" s="15"/>
      <c r="M263" s="15">
        <f>ROUND((I263-K263),5)</f>
        <v>-362.73</v>
      </c>
      <c r="N263" s="15"/>
      <c r="O263" s="15">
        <v>18855</v>
      </c>
      <c r="P263" s="7"/>
      <c r="Q263" s="22"/>
    </row>
    <row r="264" spans="1:17" ht="15.75" thickBot="1">
      <c r="A264" s="1"/>
      <c r="B264" s="1"/>
      <c r="C264" s="1"/>
      <c r="D264" s="1"/>
      <c r="E264" s="1"/>
      <c r="F264" s="1"/>
      <c r="G264" s="1"/>
      <c r="H264" s="1" t="s">
        <v>242</v>
      </c>
      <c r="I264" s="16">
        <v>0</v>
      </c>
      <c r="J264" s="15"/>
      <c r="K264" s="16">
        <v>49</v>
      </c>
      <c r="L264" s="15"/>
      <c r="M264" s="16">
        <f>ROUND((I264-K264),5)</f>
        <v>-49</v>
      </c>
      <c r="N264" s="15"/>
      <c r="O264" s="16">
        <v>581</v>
      </c>
      <c r="P264" s="7"/>
      <c r="Q264" s="22"/>
    </row>
    <row r="265" spans="1:17">
      <c r="A265" s="1"/>
      <c r="B265" s="1"/>
      <c r="C265" s="1"/>
      <c r="D265" s="1"/>
      <c r="E265" s="1"/>
      <c r="F265" s="1"/>
      <c r="G265" s="1" t="s">
        <v>243</v>
      </c>
      <c r="H265" s="1"/>
      <c r="I265" s="15">
        <f>ROUND(SUM(I262:I264),5)</f>
        <v>1209.27</v>
      </c>
      <c r="J265" s="15"/>
      <c r="K265" s="15">
        <f>ROUND(SUM(K262:K264),5)</f>
        <v>1621</v>
      </c>
      <c r="L265" s="15"/>
      <c r="M265" s="15">
        <f>ROUND((I265-K265),5)</f>
        <v>-411.73</v>
      </c>
      <c r="N265" s="15"/>
      <c r="O265" s="15">
        <f>ROUND(SUM(O262:O264),5)</f>
        <v>19436</v>
      </c>
      <c r="P265" s="7"/>
      <c r="Q265" s="22"/>
    </row>
    <row r="266" spans="1:17">
      <c r="A266" s="1"/>
      <c r="B266" s="1"/>
      <c r="C266" s="1"/>
      <c r="D266" s="1"/>
      <c r="E266" s="1"/>
      <c r="F266" s="1"/>
      <c r="G266" s="1" t="s">
        <v>244</v>
      </c>
      <c r="H266" s="1"/>
      <c r="I266" s="15"/>
      <c r="J266" s="15"/>
      <c r="K266" s="15"/>
      <c r="L266" s="15"/>
      <c r="M266" s="15"/>
      <c r="N266" s="15"/>
      <c r="O266" s="15"/>
      <c r="P266" s="7"/>
      <c r="Q266" s="22"/>
    </row>
    <row r="267" spans="1:17">
      <c r="A267" s="1"/>
      <c r="B267" s="1"/>
      <c r="C267" s="1"/>
      <c r="D267" s="1"/>
      <c r="E267" s="1"/>
      <c r="F267" s="1"/>
      <c r="G267" s="1"/>
      <c r="H267" s="1" t="s">
        <v>245</v>
      </c>
      <c r="I267" s="15">
        <v>1464.89</v>
      </c>
      <c r="J267" s="15"/>
      <c r="K267" s="15">
        <v>16506</v>
      </c>
      <c r="L267" s="15"/>
      <c r="M267" s="15">
        <f>ROUND((I267-K267),5)</f>
        <v>-15041.11</v>
      </c>
      <c r="N267" s="15"/>
      <c r="O267" s="15">
        <v>198072</v>
      </c>
      <c r="P267" s="7"/>
      <c r="Q267" s="22"/>
    </row>
    <row r="268" spans="1:17">
      <c r="A268" s="1"/>
      <c r="B268" s="1"/>
      <c r="C268" s="1"/>
      <c r="D268" s="1"/>
      <c r="E268" s="1"/>
      <c r="F268" s="1"/>
      <c r="G268" s="1"/>
      <c r="H268" s="1" t="s">
        <v>246</v>
      </c>
      <c r="I268" s="15">
        <v>0</v>
      </c>
      <c r="J268" s="15"/>
      <c r="K268" s="15">
        <v>0</v>
      </c>
      <c r="L268" s="15"/>
      <c r="M268" s="15">
        <f>ROUND((I268-K268),5)</f>
        <v>0</v>
      </c>
      <c r="N268" s="15"/>
      <c r="O268" s="15">
        <v>0</v>
      </c>
      <c r="P268" s="7"/>
      <c r="Q268" s="22"/>
    </row>
    <row r="269" spans="1:17" ht="15.75" thickBot="1">
      <c r="A269" s="1"/>
      <c r="B269" s="1"/>
      <c r="C269" s="1"/>
      <c r="D269" s="1"/>
      <c r="E269" s="1"/>
      <c r="F269" s="1"/>
      <c r="G269" s="1"/>
      <c r="H269" s="1" t="s">
        <v>247</v>
      </c>
      <c r="I269" s="17">
        <v>135.47999999999999</v>
      </c>
      <c r="J269" s="15"/>
      <c r="K269" s="17">
        <v>1543</v>
      </c>
      <c r="L269" s="15"/>
      <c r="M269" s="17">
        <f>ROUND((I269-K269),5)</f>
        <v>-1407.52</v>
      </c>
      <c r="N269" s="15"/>
      <c r="O269" s="17">
        <v>18523</v>
      </c>
      <c r="P269" s="7"/>
      <c r="Q269" s="22"/>
    </row>
    <row r="270" spans="1:17" ht="15.75" thickBot="1">
      <c r="A270" s="1"/>
      <c r="B270" s="1"/>
      <c r="C270" s="1"/>
      <c r="D270" s="1"/>
      <c r="E270" s="1"/>
      <c r="F270" s="1"/>
      <c r="G270" s="1" t="s">
        <v>248</v>
      </c>
      <c r="H270" s="1"/>
      <c r="I270" s="19">
        <f>ROUND(SUM(I266:I269),5)</f>
        <v>1600.37</v>
      </c>
      <c r="J270" s="15"/>
      <c r="K270" s="19">
        <f>ROUND(SUM(K266:K269),5)</f>
        <v>18049</v>
      </c>
      <c r="L270" s="15"/>
      <c r="M270" s="19">
        <f>ROUND((I270-K270),5)</f>
        <v>-16448.63</v>
      </c>
      <c r="N270" s="15"/>
      <c r="O270" s="19">
        <f>ROUND(SUM(O266:O269),5)</f>
        <v>216595</v>
      </c>
      <c r="P270" s="7"/>
      <c r="Q270" s="22"/>
    </row>
    <row r="271" spans="1:17" ht="15.75" thickBot="1">
      <c r="A271" s="1"/>
      <c r="B271" s="1"/>
      <c r="C271" s="1"/>
      <c r="D271" s="1"/>
      <c r="E271" s="1"/>
      <c r="F271" s="1" t="s">
        <v>249</v>
      </c>
      <c r="G271" s="1"/>
      <c r="H271" s="1"/>
      <c r="I271" s="20">
        <f>ROUND(SUM(I258:I261)+I265+I270,5)</f>
        <v>2809.64</v>
      </c>
      <c r="J271" s="15"/>
      <c r="K271" s="20">
        <f>ROUND(SUM(K258:K261)+K265+K270,5)</f>
        <v>20061</v>
      </c>
      <c r="L271" s="15"/>
      <c r="M271" s="20">
        <f>ROUND((I271-K271),5)</f>
        <v>-17251.36</v>
      </c>
      <c r="N271" s="15"/>
      <c r="O271" s="20">
        <f>ROUND(SUM(O258:O261)+O265+O270,5)</f>
        <v>240716</v>
      </c>
      <c r="P271" s="7"/>
      <c r="Q271" s="22"/>
    </row>
    <row r="272" spans="1:17">
      <c r="A272" s="1"/>
      <c r="B272" s="1"/>
      <c r="C272" s="1"/>
      <c r="D272" s="1"/>
      <c r="E272" s="1" t="s">
        <v>250</v>
      </c>
      <c r="F272" s="1"/>
      <c r="G272" s="1"/>
      <c r="H272" s="1"/>
      <c r="I272" s="15">
        <f>ROUND(I257+I271,5)</f>
        <v>2809.64</v>
      </c>
      <c r="J272" s="15"/>
      <c r="K272" s="15">
        <f>ROUND(K257+K271,5)</f>
        <v>20061</v>
      </c>
      <c r="L272" s="15"/>
      <c r="M272" s="15">
        <f>ROUND(M257+M271,5)</f>
        <v>-17251.36</v>
      </c>
      <c r="N272" s="15"/>
      <c r="O272" s="15">
        <f>ROUND(O257+O271,5)</f>
        <v>240716</v>
      </c>
      <c r="P272" s="7"/>
      <c r="Q272" s="22"/>
    </row>
    <row r="273" spans="1:19">
      <c r="A273" s="1"/>
      <c r="B273" s="1"/>
      <c r="C273" s="1"/>
      <c r="D273" s="1"/>
      <c r="E273" s="1" t="s">
        <v>251</v>
      </c>
      <c r="F273" s="1"/>
      <c r="G273" s="1"/>
      <c r="H273" s="1"/>
      <c r="I273" s="15"/>
      <c r="J273" s="15"/>
      <c r="K273" s="15"/>
      <c r="L273" s="15"/>
      <c r="M273" s="15"/>
      <c r="N273" s="15"/>
      <c r="O273" s="15"/>
      <c r="P273" s="7"/>
      <c r="Q273" s="22"/>
    </row>
    <row r="274" spans="1:19">
      <c r="A274" s="1"/>
      <c r="B274" s="1"/>
      <c r="C274" s="1"/>
      <c r="D274" s="1"/>
      <c r="E274" s="1"/>
      <c r="F274" s="1" t="s">
        <v>252</v>
      </c>
      <c r="G274" s="1"/>
      <c r="H274" s="1"/>
      <c r="I274" s="15">
        <v>0</v>
      </c>
      <c r="J274" s="15"/>
      <c r="K274" s="15">
        <v>416</v>
      </c>
      <c r="L274" s="15"/>
      <c r="M274" s="15">
        <f t="shared" ref="M274:M282" si="8">ROUND((I274-K274),5)</f>
        <v>-416</v>
      </c>
      <c r="N274" s="15"/>
      <c r="O274" s="15">
        <v>5000</v>
      </c>
      <c r="P274" s="7"/>
      <c r="Q274" s="22"/>
    </row>
    <row r="275" spans="1:19">
      <c r="A275" s="1"/>
      <c r="B275" s="1"/>
      <c r="C275" s="1"/>
      <c r="D275" s="1"/>
      <c r="E275" s="1"/>
      <c r="F275" s="1" t="s">
        <v>253</v>
      </c>
      <c r="G275" s="1"/>
      <c r="H275" s="1"/>
      <c r="I275" s="15">
        <v>0</v>
      </c>
      <c r="J275" s="15"/>
      <c r="K275" s="15">
        <v>0</v>
      </c>
      <c r="L275" s="15"/>
      <c r="M275" s="15">
        <f t="shared" si="8"/>
        <v>0</v>
      </c>
      <c r="N275" s="15"/>
      <c r="O275" s="15">
        <v>0</v>
      </c>
      <c r="P275" s="7"/>
      <c r="Q275" s="22"/>
    </row>
    <row r="276" spans="1:19">
      <c r="A276" s="1"/>
      <c r="B276" s="1"/>
      <c r="C276" s="1"/>
      <c r="D276" s="1"/>
      <c r="E276" s="1"/>
      <c r="F276" s="1" t="s">
        <v>254</v>
      </c>
      <c r="G276" s="1"/>
      <c r="H276" s="1"/>
      <c r="I276" s="15">
        <v>0</v>
      </c>
      <c r="J276" s="15"/>
      <c r="K276" s="15">
        <v>1174</v>
      </c>
      <c r="L276" s="15"/>
      <c r="M276" s="15">
        <f t="shared" si="8"/>
        <v>-1174</v>
      </c>
      <c r="N276" s="15"/>
      <c r="O276" s="15">
        <v>14080</v>
      </c>
      <c r="P276" s="7"/>
      <c r="Q276" s="22"/>
    </row>
    <row r="277" spans="1:19">
      <c r="A277" s="1"/>
      <c r="B277" s="1"/>
      <c r="C277" s="1"/>
      <c r="D277" s="1"/>
      <c r="E277" s="1"/>
      <c r="F277" s="1" t="s">
        <v>255</v>
      </c>
      <c r="G277" s="1"/>
      <c r="H277" s="1"/>
      <c r="I277" s="15">
        <v>1818</v>
      </c>
      <c r="J277" s="15"/>
      <c r="K277" s="15">
        <v>590</v>
      </c>
      <c r="L277" s="15"/>
      <c r="M277" s="15">
        <f t="shared" si="8"/>
        <v>1228</v>
      </c>
      <c r="N277" s="15"/>
      <c r="O277" s="15">
        <v>7080</v>
      </c>
      <c r="P277" s="7"/>
      <c r="Q277" s="22"/>
    </row>
    <row r="278" spans="1:19">
      <c r="A278" s="1"/>
      <c r="B278" s="1"/>
      <c r="C278" s="1"/>
      <c r="D278" s="1"/>
      <c r="E278" s="1"/>
      <c r="F278" s="1" t="s">
        <v>256</v>
      </c>
      <c r="G278" s="1"/>
      <c r="H278" s="1"/>
      <c r="I278" s="15">
        <v>3313.98</v>
      </c>
      <c r="J278" s="15"/>
      <c r="K278" s="15">
        <v>2475</v>
      </c>
      <c r="L278" s="15"/>
      <c r="M278" s="15">
        <f t="shared" si="8"/>
        <v>838.98</v>
      </c>
      <c r="N278" s="15"/>
      <c r="O278" s="15">
        <v>29700</v>
      </c>
      <c r="P278" s="7"/>
      <c r="Q278" s="22"/>
    </row>
    <row r="279" spans="1:19">
      <c r="A279" s="1"/>
      <c r="B279" s="1"/>
      <c r="C279" s="1"/>
      <c r="D279" s="1"/>
      <c r="E279" s="1"/>
      <c r="F279" s="1" t="s">
        <v>257</v>
      </c>
      <c r="G279" s="1"/>
      <c r="H279" s="1"/>
      <c r="I279" s="15">
        <v>0</v>
      </c>
      <c r="J279" s="15"/>
      <c r="K279" s="15">
        <v>0</v>
      </c>
      <c r="L279" s="15"/>
      <c r="M279" s="15">
        <f t="shared" si="8"/>
        <v>0</v>
      </c>
      <c r="N279" s="15"/>
      <c r="O279" s="15">
        <v>0</v>
      </c>
      <c r="P279" s="7"/>
      <c r="Q279" s="22"/>
    </row>
    <row r="280" spans="1:19">
      <c r="A280" s="1"/>
      <c r="B280" s="1"/>
      <c r="C280" s="1"/>
      <c r="D280" s="1"/>
      <c r="E280" s="1"/>
      <c r="F280" s="1" t="s">
        <v>258</v>
      </c>
      <c r="G280" s="1"/>
      <c r="H280" s="1"/>
      <c r="I280" s="17">
        <v>0</v>
      </c>
      <c r="J280" s="15"/>
      <c r="K280" s="17">
        <v>0</v>
      </c>
      <c r="L280" s="15"/>
      <c r="M280" s="17">
        <f t="shared" si="8"/>
        <v>0</v>
      </c>
      <c r="N280" s="15"/>
      <c r="O280" s="17">
        <v>0</v>
      </c>
      <c r="P280" s="7"/>
      <c r="Q280" s="22"/>
    </row>
    <row r="281" spans="1:19">
      <c r="A281" s="1"/>
      <c r="B281" s="1"/>
      <c r="C281" s="1"/>
      <c r="D281" s="1"/>
      <c r="F281" s="1" t="s">
        <v>278</v>
      </c>
      <c r="G281" s="1"/>
      <c r="H281" s="1"/>
      <c r="I281" s="15">
        <v>69.430000000000007</v>
      </c>
      <c r="J281" s="15"/>
      <c r="K281" s="15">
        <v>0</v>
      </c>
      <c r="L281" s="15"/>
      <c r="M281" s="15">
        <f t="shared" si="8"/>
        <v>69.430000000000007</v>
      </c>
      <c r="N281" s="15"/>
      <c r="O281" s="15">
        <v>0</v>
      </c>
      <c r="P281" s="7"/>
      <c r="Q281" s="22"/>
    </row>
    <row r="282" spans="1:19" ht="15.75" thickBot="1">
      <c r="A282" s="1"/>
      <c r="B282" s="1"/>
      <c r="C282" s="1"/>
      <c r="D282" s="1"/>
      <c r="F282" s="1" t="s">
        <v>262</v>
      </c>
      <c r="G282" s="1"/>
      <c r="H282" s="1"/>
      <c r="I282" s="16">
        <v>0</v>
      </c>
      <c r="J282" s="15"/>
      <c r="K282" s="16">
        <v>4359</v>
      </c>
      <c r="L282" s="15"/>
      <c r="M282" s="16">
        <f t="shared" si="8"/>
        <v>-4359</v>
      </c>
      <c r="N282" s="15"/>
      <c r="O282" s="16">
        <v>52300</v>
      </c>
      <c r="P282" s="7"/>
      <c r="Q282" s="22"/>
    </row>
    <row r="283" spans="1:19">
      <c r="A283" s="1"/>
      <c r="B283" s="1"/>
      <c r="C283" s="1"/>
      <c r="D283" s="1"/>
      <c r="E283" s="1" t="s">
        <v>259</v>
      </c>
      <c r="F283" s="1"/>
      <c r="G283" s="1"/>
      <c r="H283" s="1"/>
      <c r="I283" s="19">
        <f>ROUND(SUM(I273:I282),5)</f>
        <v>5201.41</v>
      </c>
      <c r="J283" s="15"/>
      <c r="K283" s="19">
        <f>ROUND(SUM(K273:K282),5)</f>
        <v>9014</v>
      </c>
      <c r="L283" s="15"/>
      <c r="M283" s="19">
        <f>ROUND(SUM(M273:M282),5)</f>
        <v>-3812.59</v>
      </c>
      <c r="N283" s="15"/>
      <c r="O283" s="19">
        <f>ROUND(SUM(O273:O282),5)</f>
        <v>108160</v>
      </c>
      <c r="P283" s="7"/>
      <c r="Q283" s="22"/>
    </row>
    <row r="284" spans="1:19" s="5" customFormat="1">
      <c r="A284" s="2"/>
      <c r="B284" s="2"/>
      <c r="C284" s="2"/>
      <c r="D284" s="2"/>
      <c r="E284" s="2" t="s">
        <v>286</v>
      </c>
      <c r="F284" s="2"/>
      <c r="G284" s="2"/>
      <c r="H284" s="2"/>
      <c r="I284" s="6"/>
      <c r="J284" s="6"/>
      <c r="K284" s="6"/>
      <c r="L284" s="7"/>
      <c r="M284" s="6"/>
      <c r="N284" s="7"/>
      <c r="O284" s="6"/>
      <c r="P284" s="7"/>
      <c r="Q284" s="22"/>
    </row>
    <row r="285" spans="1:19" s="5" customFormat="1">
      <c r="A285" s="2"/>
      <c r="B285" s="2"/>
      <c r="C285" s="2"/>
      <c r="D285" s="2"/>
      <c r="E285" s="2"/>
      <c r="F285" s="2"/>
      <c r="G285" s="2" t="s">
        <v>286</v>
      </c>
      <c r="H285" s="2"/>
      <c r="I285" s="8"/>
      <c r="J285" s="6"/>
      <c r="K285" s="6"/>
      <c r="L285" s="7"/>
      <c r="M285" s="6"/>
      <c r="N285" s="7"/>
      <c r="O285" s="6"/>
      <c r="P285" s="7"/>
      <c r="Q285" s="22"/>
    </row>
    <row r="286" spans="1:19" s="5" customFormat="1">
      <c r="A286" s="2"/>
      <c r="B286" s="2"/>
      <c r="C286" s="2"/>
      <c r="D286" s="2"/>
      <c r="E286" s="2"/>
      <c r="F286" s="2"/>
      <c r="G286" s="2"/>
      <c r="H286" s="2" t="s">
        <v>287</v>
      </c>
      <c r="I286" s="8">
        <f>2086.54+2149.14</f>
        <v>4235.68</v>
      </c>
      <c r="J286" s="6"/>
      <c r="K286" s="9">
        <f>54600/12</f>
        <v>4550</v>
      </c>
      <c r="L286" s="7"/>
      <c r="M286" s="15">
        <f t="shared" ref="M286:M293" si="9">ROUND((I286-K286),5)</f>
        <v>-314.32</v>
      </c>
      <c r="N286" s="7"/>
      <c r="O286" s="9">
        <v>54600</v>
      </c>
      <c r="P286" s="7"/>
      <c r="Q286" s="22"/>
    </row>
    <row r="287" spans="1:19" s="5" customFormat="1">
      <c r="A287" s="2"/>
      <c r="B287" s="2"/>
      <c r="C287" s="2"/>
      <c r="D287" s="2"/>
      <c r="E287" s="2"/>
      <c r="F287" s="2"/>
      <c r="G287" s="2"/>
      <c r="H287" s="2" t="s">
        <v>288</v>
      </c>
      <c r="I287" s="8">
        <v>832.26</v>
      </c>
      <c r="J287" s="6"/>
      <c r="K287" s="9">
        <v>984</v>
      </c>
      <c r="L287" s="7"/>
      <c r="M287" s="15">
        <f t="shared" si="9"/>
        <v>-151.74</v>
      </c>
      <c r="N287" s="7"/>
      <c r="O287" s="9">
        <v>11808</v>
      </c>
      <c r="P287" s="7"/>
      <c r="Q287" s="22"/>
      <c r="R287" s="10"/>
      <c r="S287" s="11"/>
    </row>
    <row r="288" spans="1:19" s="5" customFormat="1">
      <c r="A288" s="2"/>
      <c r="B288" s="2"/>
      <c r="C288" s="2"/>
      <c r="D288" s="2"/>
      <c r="E288" s="2"/>
      <c r="F288" s="2"/>
      <c r="G288" s="2"/>
      <c r="H288" s="2" t="s">
        <v>289</v>
      </c>
      <c r="I288" s="8">
        <f>193+194.73</f>
        <v>387.73</v>
      </c>
      <c r="J288" s="6"/>
      <c r="K288" s="9">
        <v>457.5</v>
      </c>
      <c r="L288" s="7"/>
      <c r="M288" s="15">
        <f t="shared" si="9"/>
        <v>-69.77</v>
      </c>
      <c r="N288" s="7"/>
      <c r="O288" s="9">
        <v>5490</v>
      </c>
      <c r="P288" s="7"/>
      <c r="Q288" s="22"/>
      <c r="R288" s="10"/>
    </row>
    <row r="289" spans="1:18" s="5" customFormat="1">
      <c r="A289" s="2"/>
      <c r="B289" s="2"/>
      <c r="C289" s="2"/>
      <c r="D289" s="2"/>
      <c r="E289" s="2"/>
      <c r="F289" s="2"/>
      <c r="G289" s="2" t="s">
        <v>290</v>
      </c>
      <c r="H289" s="2"/>
      <c r="I289" s="9">
        <f>SUM(I286:I288)</f>
        <v>5455.67</v>
      </c>
      <c r="J289" s="6"/>
      <c r="K289" s="9">
        <f>SUM(K286:K288)</f>
        <v>5991.5</v>
      </c>
      <c r="L289" s="7"/>
      <c r="M289" s="15">
        <f t="shared" si="9"/>
        <v>-535.83000000000004</v>
      </c>
      <c r="N289" s="7"/>
      <c r="O289" s="9">
        <f>SUM(O286:O288)</f>
        <v>71898</v>
      </c>
      <c r="P289" s="7"/>
      <c r="Q289" s="22"/>
    </row>
    <row r="290" spans="1:18" s="5" customFormat="1">
      <c r="A290" s="2"/>
      <c r="B290" s="2"/>
      <c r="C290" s="2"/>
      <c r="D290" s="2"/>
      <c r="E290" s="2"/>
      <c r="F290" s="2" t="s">
        <v>291</v>
      </c>
      <c r="G290" s="2"/>
      <c r="H290" s="2"/>
      <c r="I290" s="8">
        <v>54.73</v>
      </c>
      <c r="J290" s="6"/>
      <c r="K290" s="9">
        <v>64.916666666666671</v>
      </c>
      <c r="L290" s="7"/>
      <c r="M290" s="15">
        <f t="shared" si="9"/>
        <v>-10.186669999999999</v>
      </c>
      <c r="N290" s="7"/>
      <c r="O290" s="9">
        <v>779</v>
      </c>
      <c r="P290" s="7"/>
      <c r="Q290" s="22"/>
      <c r="R290" s="10"/>
    </row>
    <row r="291" spans="1:18" s="5" customFormat="1">
      <c r="A291" s="2"/>
      <c r="B291" s="2"/>
      <c r="C291" s="2"/>
      <c r="D291" s="2"/>
      <c r="E291" s="2"/>
      <c r="F291" s="2" t="s">
        <v>292</v>
      </c>
      <c r="G291" s="2"/>
      <c r="H291" s="2"/>
      <c r="I291" s="8">
        <v>118.07</v>
      </c>
      <c r="J291" s="6"/>
      <c r="K291" s="9">
        <v>163.16666666666666</v>
      </c>
      <c r="L291" s="7"/>
      <c r="M291" s="15">
        <f t="shared" si="9"/>
        <v>-45.096670000000003</v>
      </c>
      <c r="N291" s="7"/>
      <c r="O291" s="9">
        <v>1958</v>
      </c>
      <c r="P291" s="7"/>
      <c r="Q291" s="22"/>
      <c r="R291" s="10"/>
    </row>
    <row r="292" spans="1:18" s="5" customFormat="1">
      <c r="A292" s="2"/>
      <c r="B292" s="2"/>
      <c r="C292" s="2"/>
      <c r="D292" s="2"/>
      <c r="E292" s="2"/>
      <c r="F292" s="2" t="s">
        <v>293</v>
      </c>
      <c r="G292" s="2"/>
      <c r="H292" s="2"/>
      <c r="I292" s="8"/>
      <c r="J292" s="6"/>
      <c r="K292" s="9">
        <v>135.25</v>
      </c>
      <c r="L292" s="7"/>
      <c r="M292" s="15">
        <f t="shared" si="9"/>
        <v>-135.25</v>
      </c>
      <c r="N292" s="7"/>
      <c r="O292" s="9">
        <v>1623</v>
      </c>
      <c r="P292" s="7"/>
      <c r="Q292" s="22"/>
      <c r="R292" s="10"/>
    </row>
    <row r="293" spans="1:18" s="5" customFormat="1" ht="15.75" thickBot="1">
      <c r="A293" s="2"/>
      <c r="B293" s="2"/>
      <c r="C293" s="2"/>
      <c r="D293" s="2"/>
      <c r="E293" s="2" t="s">
        <v>290</v>
      </c>
      <c r="F293" s="2"/>
      <c r="G293" s="2"/>
      <c r="H293" s="2"/>
      <c r="I293" s="6">
        <f>SUM(I289:I292)</f>
        <v>5628.4699999999993</v>
      </c>
      <c r="J293" s="6"/>
      <c r="K293" s="6">
        <f>SUM(K289:K292)</f>
        <v>6354.8333333333339</v>
      </c>
      <c r="L293" s="7"/>
      <c r="M293" s="15">
        <f t="shared" si="9"/>
        <v>-726.36333000000002</v>
      </c>
      <c r="N293" s="7"/>
      <c r="O293" s="6">
        <f>SUM(O289:O292)</f>
        <v>76258</v>
      </c>
      <c r="P293" s="7"/>
      <c r="Q293" s="22"/>
    </row>
    <row r="294" spans="1:18" ht="15.75" thickBot="1">
      <c r="A294" s="1"/>
      <c r="B294" s="1"/>
      <c r="C294" s="1"/>
      <c r="D294" s="1" t="s">
        <v>260</v>
      </c>
      <c r="E294" s="1"/>
      <c r="F294" s="1"/>
      <c r="G294" s="1"/>
      <c r="H294" s="1"/>
      <c r="I294" s="20">
        <f>ROUND(+I120+I158+I188+I205+I228+I245+I256+I272+I283+I293,5)</f>
        <v>217292.42</v>
      </c>
      <c r="J294" s="15"/>
      <c r="K294" s="20">
        <f>ROUND(+K120+K158+K188+K205+K228+K245+K256+K272+K283+K293,5)</f>
        <v>277348.83332999999</v>
      </c>
      <c r="L294" s="15"/>
      <c r="M294" s="20">
        <f>ROUND(+M120+M158+M188+M205+M228+M245+M256+M272+M283+M293,5)</f>
        <v>-69259.413329999996</v>
      </c>
      <c r="N294" s="15"/>
      <c r="O294" s="20">
        <f>ROUND(+O120+O158+O188+O205+O228+O245+O256+O272+O283+O293,5)</f>
        <v>3328182</v>
      </c>
    </row>
    <row r="295" spans="1:18">
      <c r="A295" s="1"/>
      <c r="B295" s="1" t="s">
        <v>261</v>
      </c>
      <c r="C295" s="1"/>
      <c r="D295" s="1"/>
      <c r="E295" s="1"/>
      <c r="F295" s="1"/>
      <c r="G295" s="1"/>
      <c r="H295" s="1"/>
      <c r="I295" s="15">
        <f>ROUND(I3+I70-I294,5)</f>
        <v>-29464.03</v>
      </c>
      <c r="J295" s="15"/>
      <c r="K295" s="15">
        <f>ROUND(K3+K70-K294,5)</f>
        <v>3773.1666700000001</v>
      </c>
      <c r="L295" s="15"/>
      <c r="M295" s="15">
        <f>ROUND(M3+M70-M294,5)</f>
        <v>-24859.196670000001</v>
      </c>
      <c r="N295" s="15"/>
      <c r="O295" s="15">
        <f>ROUND(O3+O70-O294,5)</f>
        <v>45345</v>
      </c>
      <c r="P295" s="7"/>
    </row>
  </sheetData>
  <pageMargins left="0" right="0" top="0.75" bottom="0.5" header="0.1" footer="0.3"/>
  <pageSetup scale="85" orientation="portrait" r:id="rId1"/>
  <headerFooter>
    <oddHeader>&amp;L&amp;"Arial,Bold"&amp;8 7:12 AM
 05/14/18
 Accrual Basis&amp;C&amp;"Arial,Bold"&amp;12 Town of Dewey Beach
&amp;14 Profit &amp;&amp; Loss Budget Performance
&amp;10 April 2018</oddHeader>
    <oddFooter>&amp;R&amp;"Arial,Bold"&amp;8 Page &amp;P of &amp;N</oddFooter>
  </headerFooter>
  <rowBreaks count="1" manualBreakCount="1">
    <brk id="70" max="16383" man="1"/>
  </rowBreaks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sgossett</dc:creator>
  <cp:lastModifiedBy>sgossett</cp:lastModifiedBy>
  <cp:lastPrinted>2018-05-17T19:24:03Z</cp:lastPrinted>
  <dcterms:created xsi:type="dcterms:W3CDTF">2018-05-14T11:12:47Z</dcterms:created>
  <dcterms:modified xsi:type="dcterms:W3CDTF">2018-05-21T13:48:28Z</dcterms:modified>
</cp:coreProperties>
</file>