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</sheets>
  <definedNames>
    <definedName name="_xlnm.Print_Titles" localSheetId="0">Sheet1!$A:$H,Sheet1!$1:$2</definedName>
    <definedName name="QB_COLUMN_59200" localSheetId="0" hidden="1">Sheet1!$I$2</definedName>
    <definedName name="QB_COLUMN_61210" localSheetId="0" hidden="1">Sheet1!$K$2</definedName>
    <definedName name="QB_COLUMN_63620" localSheetId="0" hidden="1">Sheet1!$M$2</definedName>
    <definedName name="QB_COLUMN_64830" localSheetId="0" hidden="1">Sheet1!#REF!</definedName>
    <definedName name="QB_DATA_0" localSheetId="0" hidden="1">Sheet1!$6:$6,Sheet1!$7:$7,Sheet1!$9:$9,Sheet1!$10:$10,Sheet1!$11:$11,Sheet1!$12:$12,Sheet1!$13:$13,Sheet1!$15:$15,Sheet1!$16:$16,Sheet1!$17:$17,Sheet1!$18:$18,Sheet1!$20:$20,Sheet1!$21:$21,Sheet1!$23:$23,Sheet1!$25:$25,Sheet1!$26:$26</definedName>
    <definedName name="QB_DATA_1" localSheetId="0" hidden="1">Sheet1!$27:$27,Sheet1!$28:$28,Sheet1!$29:$29,Sheet1!$30:$30,Sheet1!$31:$31,Sheet1!$32:$32,Sheet1!$33:$33,Sheet1!$34:$34,Sheet1!$35:$35,Sheet1!$37:$37,Sheet1!$39:$39,Sheet1!$40:$40,Sheet1!$41:$41,Sheet1!$42:$42,Sheet1!$43:$43,Sheet1!$44:$44</definedName>
    <definedName name="QB_DATA_10" localSheetId="0" hidden="1">Sheet1!$268:$268,Sheet1!$269:$269,Sheet1!$270:$270,Sheet1!$273:$273,Sheet1!$274:$274,Sheet1!$275:$275,Sheet1!$276:$276,Sheet1!$277:$277,Sheet1!$278:$278,Sheet1!$281:$281,Sheet1!$282:$282,Sheet1!$283:$283,Sheet1!$284:$284,Sheet1!$288:$288,Sheet1!$289:$289,Sheet1!$291:$291</definedName>
    <definedName name="QB_DATA_11" localSheetId="0" hidden="1">Sheet1!$292:$292,Sheet1!$293:$293,Sheet1!$294:$294,Sheet1!$295:$295,Sheet1!$296:$296,Sheet1!$298:$298,Sheet1!$299:$299,Sheet1!$300:$300,Sheet1!$301:$301,Sheet1!$302:$302,Sheet1!$303:$303,Sheet1!$304:$304</definedName>
    <definedName name="QB_DATA_2" localSheetId="0" hidden="1">Sheet1!$45:$45,Sheet1!$46:$46,Sheet1!$49:$49,Sheet1!$50:$50,Sheet1!$51:$51,Sheet1!$59:$59,Sheet1!$60:$60,Sheet1!#REF!,Sheet1!$61:$61,Sheet1!$62:$62,Sheet1!$63:$63,Sheet1!$64:$64,Sheet1!$65:$65,Sheet1!$66:$66,Sheet1!$67:$67,Sheet1!$68:$68</definedName>
    <definedName name="QB_DATA_3" localSheetId="0" hidden="1">Sheet1!$69:$69,Sheet1!$70:$70,Sheet1!$71:$71,Sheet1!$72:$72,Sheet1!$73:$73,Sheet1!$75:$75,Sheet1!$76:$76,Sheet1!$77:$77,Sheet1!$78:$78,Sheet1!$79:$79,Sheet1!$82:$82,Sheet1!$83:$83,Sheet1!$86:$86,Sheet1!$87:$87,Sheet1!$88:$88,Sheet1!$89:$89</definedName>
    <definedName name="QB_DATA_4" localSheetId="0" hidden="1">Sheet1!$92:$92,Sheet1!$98:$98,Sheet1!$99:$99,Sheet1!$100:$100,Sheet1!$101:$101,Sheet1!$102:$102,Sheet1!$104:$104,Sheet1!$105:$105,Sheet1!$106:$106,Sheet1!$107:$107,Sheet1!$110:$110,Sheet1!$111:$111,Sheet1!$114:$114,Sheet1!$115:$115,Sheet1!$116:$116,Sheet1!$117:$117</definedName>
    <definedName name="QB_DATA_5" localSheetId="0" hidden="1">Sheet1!$118:$118,Sheet1!$119:$119,Sheet1!$122:$122,Sheet1!$123:$123,Sheet1!$126:$126,Sheet1!$127:$127,Sheet1!$133:$133,Sheet1!$134:$134,Sheet1!$135:$135,Sheet1!$136:$136,Sheet1!$137:$137,Sheet1!$139:$139,Sheet1!$140:$140,Sheet1!$141:$141,Sheet1!$144:$144,Sheet1!$145:$145</definedName>
    <definedName name="QB_DATA_6" localSheetId="0" hidden="1">Sheet1!$148:$148,Sheet1!$149:$149,Sheet1!$150:$150,Sheet1!$153:$153,Sheet1!$154:$154,Sheet1!$160:$160,Sheet1!$162:$162,Sheet1!$163:$163,Sheet1!$164:$164,Sheet1!$167:$167,Sheet1!$168:$168,Sheet1!$169:$169,Sheet1!$175:$175,Sheet1!$176:$176,Sheet1!$177:$177,Sheet1!$179:$179</definedName>
    <definedName name="QB_DATA_7" localSheetId="0" hidden="1">Sheet1!$180:$180,Sheet1!$183:$183,Sheet1!$184:$184,Sheet1!$185:$185,Sheet1!$188:$188,Sheet1!$193:$193,Sheet1!$195:$195,Sheet1!$196:$196,Sheet1!$197:$197,Sheet1!$198:$198,Sheet1!$201:$201,Sheet1!$202:$202,Sheet1!$203:$203,Sheet1!$206:$206,Sheet1!$210:$210,Sheet1!$212:$212</definedName>
    <definedName name="QB_DATA_8" localSheetId="0" hidden="1">Sheet1!$213:$213,Sheet1!$216:$216,Sheet1!$217:$217,Sheet1!$222:$222,Sheet1!$223:$223,Sheet1!$224:$224,Sheet1!$226:$226,Sheet1!$227:$227,Sheet1!$230:$230,Sheet1!$231:$231,Sheet1!$234:$234,Sheet1!$235:$235,Sheet1!$236:$236,Sheet1!$241:$241,Sheet1!$242:$242,Sheet1!$243:$243</definedName>
    <definedName name="QB_DATA_9" localSheetId="0" hidden="1">Sheet1!$244:$244,Sheet1!$245:$245,Sheet1!$246:$246,Sheet1!$248:$248,Sheet1!$254:$254,Sheet1!$255:$255,Sheet1!$256:$256,Sheet1!$257:$257,Sheet1!$258:$258,Sheet1!$261:$261,Sheet1!$262:$262,Sheet1!$263:$263,Sheet1!$264:$264,Sheet1!$265:$265,Sheet1!$266:$266,Sheet1!$267:$267</definedName>
    <definedName name="QB_FORMULA_0" localSheetId="0" hidden="1">Sheet1!$M$6,Sheet1!#REF!,Sheet1!$M$7,Sheet1!#REF!,Sheet1!$M$9,Sheet1!#REF!,Sheet1!$M$10,Sheet1!#REF!,Sheet1!$M$11,Sheet1!#REF!,Sheet1!$M$12,Sheet1!#REF!,Sheet1!$M$13,Sheet1!#REF!,Sheet1!$I$14,Sheet1!$K$14</definedName>
    <definedName name="QB_FORMULA_1" localSheetId="0" hidden="1">Sheet1!$M$14,Sheet1!#REF!,Sheet1!$M$15,Sheet1!#REF!,Sheet1!$M$16,Sheet1!#REF!,Sheet1!$M$17,Sheet1!#REF!,Sheet1!$M$18,Sheet1!#REF!,Sheet1!$M$20,Sheet1!#REF!,Sheet1!$M$21,Sheet1!#REF!,Sheet1!$I$22,Sheet1!$K$22</definedName>
    <definedName name="QB_FORMULA_10" localSheetId="0" hidden="1">Sheet1!$M$86,Sheet1!#REF!,Sheet1!$M$87,Sheet1!#REF!,Sheet1!$M$88,Sheet1!#REF!,Sheet1!$M$89,Sheet1!#REF!,Sheet1!$I$90,Sheet1!$K$90,Sheet1!$M$90,Sheet1!#REF!,Sheet1!$M$92,Sheet1!#REF!,Sheet1!$I$93,Sheet1!$K$93</definedName>
    <definedName name="QB_FORMULA_11" localSheetId="0" hidden="1">Sheet1!$M$93,Sheet1!#REF!,Sheet1!$I$94,Sheet1!$K$94,Sheet1!$M$94,Sheet1!#REF!,Sheet1!$I$95,Sheet1!$K$95,Sheet1!$M$95,Sheet1!#REF!,Sheet1!$M$98,Sheet1!#REF!,Sheet1!$M$99,Sheet1!#REF!,Sheet1!$M$100,Sheet1!#REF!</definedName>
    <definedName name="QB_FORMULA_12" localSheetId="0" hidden="1">Sheet1!$M$101,Sheet1!#REF!,Sheet1!$M$102,Sheet1!#REF!,Sheet1!$M$104,Sheet1!#REF!,Sheet1!$M$105,Sheet1!#REF!,Sheet1!$M$106,Sheet1!#REF!,Sheet1!$M$107,Sheet1!#REF!,Sheet1!$I$108,Sheet1!$K$108,Sheet1!$M$108,Sheet1!#REF!</definedName>
    <definedName name="QB_FORMULA_13" localSheetId="0" hidden="1">Sheet1!$M$110,Sheet1!#REF!,Sheet1!$M$111,Sheet1!#REF!,Sheet1!$I$112,Sheet1!$K$112,Sheet1!$M$112,Sheet1!#REF!,Sheet1!$M$114,Sheet1!#REF!,Sheet1!$M$115,Sheet1!#REF!,Sheet1!$M$116,Sheet1!#REF!,Sheet1!$M$117,Sheet1!#REF!</definedName>
    <definedName name="QB_FORMULA_14" localSheetId="0" hidden="1">Sheet1!$M$118,Sheet1!#REF!,Sheet1!$M$119,Sheet1!#REF!,Sheet1!$I$120,Sheet1!$K$120,Sheet1!$M$120,Sheet1!#REF!,Sheet1!$M$122,Sheet1!#REF!,Sheet1!$M$123,Sheet1!#REF!,Sheet1!$I$124,Sheet1!$K$124,Sheet1!$M$124,Sheet1!#REF!</definedName>
    <definedName name="QB_FORMULA_15" localSheetId="0" hidden="1">Sheet1!$M$126,Sheet1!#REF!,Sheet1!$M$127,Sheet1!#REF!,Sheet1!$I$128,Sheet1!$K$128,Sheet1!$M$128,Sheet1!#REF!,Sheet1!$I$129,Sheet1!$K$129,Sheet1!$M$129,Sheet1!#REF!,Sheet1!$I$130,Sheet1!$K$130,Sheet1!$M$130,Sheet1!#REF!</definedName>
    <definedName name="QB_FORMULA_16" localSheetId="0" hidden="1">Sheet1!$M$133,Sheet1!#REF!,Sheet1!$M$134,Sheet1!#REF!,Sheet1!$M$135,Sheet1!#REF!,Sheet1!$M$136,Sheet1!#REF!,Sheet1!$M$137,Sheet1!#REF!,Sheet1!$M$139,Sheet1!#REF!,Sheet1!$M$140,Sheet1!#REF!,Sheet1!$M$141,Sheet1!#REF!</definedName>
    <definedName name="QB_FORMULA_17" localSheetId="0" hidden="1">Sheet1!$I$142,Sheet1!$K$142,Sheet1!$M$142,Sheet1!#REF!,Sheet1!$M$144,Sheet1!#REF!,Sheet1!$M$145,Sheet1!#REF!,Sheet1!$I$146,Sheet1!$K$146,Sheet1!$M$146,Sheet1!#REF!,Sheet1!$M$148,Sheet1!#REF!,Sheet1!$M$149,Sheet1!#REF!</definedName>
    <definedName name="QB_FORMULA_18" localSheetId="0" hidden="1">Sheet1!$M$150,Sheet1!#REF!,Sheet1!$I$151,Sheet1!$K$151,Sheet1!$M$151,Sheet1!#REF!,Sheet1!$M$153,Sheet1!#REF!,Sheet1!$M$154,Sheet1!#REF!,Sheet1!$I$155,Sheet1!$K$155,Sheet1!$M$155,Sheet1!#REF!,Sheet1!$I$156,Sheet1!$K$156</definedName>
    <definedName name="QB_FORMULA_19" localSheetId="0" hidden="1">Sheet1!$M$156,Sheet1!#REF!,Sheet1!$I$157,Sheet1!$K$157,Sheet1!$M$157,Sheet1!#REF!,Sheet1!$M$160,Sheet1!#REF!,Sheet1!$M$162,Sheet1!#REF!,Sheet1!$M$163,Sheet1!#REF!,Sheet1!$M$164,Sheet1!#REF!,Sheet1!$I$165,Sheet1!$K$165</definedName>
    <definedName name="QB_FORMULA_2" localSheetId="0" hidden="1">Sheet1!$M$22,Sheet1!#REF!,Sheet1!$M$23,Sheet1!#REF!,Sheet1!$M$25,Sheet1!#REF!,Sheet1!$M$26,Sheet1!#REF!,Sheet1!$M$27,Sheet1!#REF!,Sheet1!$M$28,Sheet1!#REF!,Sheet1!$M$29,Sheet1!#REF!,Sheet1!$M$30,Sheet1!#REF!</definedName>
    <definedName name="QB_FORMULA_20" localSheetId="0" hidden="1">Sheet1!$M$165,Sheet1!#REF!,Sheet1!$M$167,Sheet1!#REF!,Sheet1!$M$168,Sheet1!#REF!,Sheet1!$M$169,Sheet1!#REF!,Sheet1!$I$170,Sheet1!$K$170,Sheet1!$M$170,Sheet1!#REF!,Sheet1!$I$171,Sheet1!$K$171,Sheet1!$M$171,Sheet1!#REF!</definedName>
    <definedName name="QB_FORMULA_21" localSheetId="0" hidden="1">Sheet1!$I$172,Sheet1!$K$172,Sheet1!$M$172,Sheet1!#REF!,Sheet1!$M$175,Sheet1!#REF!,Sheet1!$M$176,Sheet1!#REF!,Sheet1!$M$177,Sheet1!#REF!,Sheet1!$M$179,Sheet1!#REF!,Sheet1!$M$180,Sheet1!#REF!,Sheet1!$I$181,Sheet1!$K$181</definedName>
    <definedName name="QB_FORMULA_22" localSheetId="0" hidden="1">Sheet1!$M$181,Sheet1!#REF!,Sheet1!$M$183,Sheet1!#REF!,Sheet1!$M$184,Sheet1!#REF!,Sheet1!$M$185,Sheet1!#REF!,Sheet1!$I$186,Sheet1!$K$186,Sheet1!$M$186,Sheet1!#REF!,Sheet1!$M$188,Sheet1!#REF!,Sheet1!$I$189,Sheet1!$K$189</definedName>
    <definedName name="QB_FORMULA_23" localSheetId="0" hidden="1">Sheet1!$M$189,Sheet1!#REF!,Sheet1!$I$190,Sheet1!$K$190,Sheet1!$M$190,Sheet1!#REF!,Sheet1!$I$191,Sheet1!$K$191,Sheet1!$M$191,Sheet1!#REF!,Sheet1!$M$193,Sheet1!#REF!,Sheet1!$M$195,Sheet1!#REF!,Sheet1!$M$196,Sheet1!#REF!</definedName>
    <definedName name="QB_FORMULA_24" localSheetId="0" hidden="1">Sheet1!$M$197,Sheet1!#REF!,Sheet1!$M$198,Sheet1!#REF!,Sheet1!$I$199,Sheet1!$K$199,Sheet1!$M$199,Sheet1!#REF!,Sheet1!$M$201,Sheet1!#REF!,Sheet1!$M$202,Sheet1!#REF!,Sheet1!$M$203,Sheet1!#REF!,Sheet1!$I$204,Sheet1!$K$204</definedName>
    <definedName name="QB_FORMULA_25" localSheetId="0" hidden="1">Sheet1!$M$204,Sheet1!#REF!,Sheet1!$M$206,Sheet1!#REF!,Sheet1!$I$207,Sheet1!$K$207,Sheet1!$M$207,Sheet1!#REF!,Sheet1!$I$208,Sheet1!$K$208,Sheet1!$M$208,Sheet1!#REF!,Sheet1!$M$210,Sheet1!#REF!,Sheet1!$M$212,Sheet1!#REF!</definedName>
    <definedName name="QB_FORMULA_26" localSheetId="0" hidden="1">Sheet1!$M$213,Sheet1!#REF!,Sheet1!$I$214,Sheet1!$K$214,Sheet1!$M$214,Sheet1!#REF!,Sheet1!$M$216,Sheet1!#REF!,Sheet1!$M$217,Sheet1!#REF!,Sheet1!$I$218,Sheet1!$K$218,Sheet1!$M$218,Sheet1!#REF!,Sheet1!$I$219,Sheet1!$K$219</definedName>
    <definedName name="QB_FORMULA_27" localSheetId="0" hidden="1">Sheet1!$M$219,Sheet1!#REF!,Sheet1!$M$222,Sheet1!#REF!,Sheet1!$M$223,Sheet1!#REF!,Sheet1!$M$224,Sheet1!#REF!,Sheet1!$M$226,Sheet1!#REF!,Sheet1!$M$227,Sheet1!#REF!,Sheet1!$I$228,Sheet1!$K$228,Sheet1!$M$228,Sheet1!#REF!</definedName>
    <definedName name="QB_FORMULA_28" localSheetId="0" hidden="1">Sheet1!$M$230,Sheet1!#REF!,Sheet1!$M$231,Sheet1!#REF!,Sheet1!$I$232,Sheet1!$K$232,Sheet1!$M$232,Sheet1!#REF!,Sheet1!$M$234,Sheet1!#REF!,Sheet1!$M$235,Sheet1!#REF!,Sheet1!$M$236,Sheet1!#REF!,Sheet1!$I$237,Sheet1!$K$237</definedName>
    <definedName name="QB_FORMULA_29" localSheetId="0" hidden="1">Sheet1!$M$237,Sheet1!#REF!,Sheet1!$I$238,Sheet1!$K$238,Sheet1!$M$238,Sheet1!#REF!,Sheet1!$I$239,Sheet1!$K$239,Sheet1!$M$239,Sheet1!#REF!,Sheet1!$M$241,Sheet1!#REF!,Sheet1!$M$242,Sheet1!#REF!,Sheet1!$M$243,Sheet1!#REF!</definedName>
    <definedName name="QB_FORMULA_3" localSheetId="0" hidden="1">Sheet1!$M$31,Sheet1!#REF!,Sheet1!$M$32,Sheet1!#REF!,Sheet1!$M$33,Sheet1!#REF!,Sheet1!$M$34,Sheet1!#REF!,Sheet1!$M$35,Sheet1!#REF!,Sheet1!$I$36,Sheet1!$K$36,Sheet1!$M$36,Sheet1!#REF!,Sheet1!$M$37,Sheet1!#REF!</definedName>
    <definedName name="QB_FORMULA_30" localSheetId="0" hidden="1">Sheet1!$M$244,Sheet1!#REF!,Sheet1!$M$245,Sheet1!#REF!,Sheet1!$M$246,Sheet1!#REF!,Sheet1!$I$247,Sheet1!$K$247,Sheet1!$M$247,Sheet1!#REF!,Sheet1!$M$248,Sheet1!#REF!,Sheet1!$I$249,Sheet1!$K$249,Sheet1!$M$249,Sheet1!#REF!</definedName>
    <definedName name="QB_FORMULA_31" localSheetId="0" hidden="1">Sheet1!$I$250,Sheet1!$K$250,Sheet1!$M$250,Sheet1!#REF!,Sheet1!$M$254,Sheet1!#REF!,Sheet1!$M$255,Sheet1!#REF!,Sheet1!$M$256,Sheet1!#REF!,Sheet1!$M$257,Sheet1!#REF!,Sheet1!$M$258,Sheet1!#REF!,Sheet1!$I$259,Sheet1!$K$259</definedName>
    <definedName name="QB_FORMULA_32" localSheetId="0" hidden="1">Sheet1!$M$259,Sheet1!#REF!,Sheet1!$M$261,Sheet1!#REF!,Sheet1!$M$262,Sheet1!#REF!,Sheet1!$M$263,Sheet1!#REF!,Sheet1!$M$264,Sheet1!#REF!,Sheet1!$M$265,Sheet1!#REF!,Sheet1!$M$266,Sheet1!#REF!,Sheet1!$M$267,Sheet1!#REF!</definedName>
    <definedName name="QB_FORMULA_33" localSheetId="0" hidden="1">Sheet1!$M$268,Sheet1!#REF!,Sheet1!$M$269,Sheet1!#REF!,Sheet1!$M$270,Sheet1!#REF!,Sheet1!$I$271,Sheet1!$K$271,Sheet1!$M$271,Sheet1!#REF!,Sheet1!$M$273,Sheet1!#REF!,Sheet1!$M$274,Sheet1!#REF!,Sheet1!$M$275,Sheet1!#REF!</definedName>
    <definedName name="QB_FORMULA_34" localSheetId="0" hidden="1">Sheet1!$M$276,Sheet1!#REF!,Sheet1!$M$277,Sheet1!#REF!,Sheet1!$M$278,Sheet1!#REF!,Sheet1!$I$279,Sheet1!$K$279,Sheet1!$M$279,Sheet1!#REF!,Sheet1!$M$281,Sheet1!#REF!,Sheet1!$M$282,Sheet1!#REF!,Sheet1!$M$283,Sheet1!#REF!</definedName>
    <definedName name="QB_FORMULA_35" localSheetId="0" hidden="1">Sheet1!$M$284,Sheet1!#REF!,Sheet1!$I$285,Sheet1!$K$285,Sheet1!$M$285,Sheet1!#REF!,Sheet1!$I$286,Sheet1!$K$286,Sheet1!$M$286,Sheet1!#REF!,Sheet1!$M$288,Sheet1!#REF!,Sheet1!$M$289,Sheet1!#REF!,Sheet1!$M$291,Sheet1!#REF!</definedName>
    <definedName name="QB_FORMULA_36" localSheetId="0" hidden="1">Sheet1!$M$292,Sheet1!#REF!,Sheet1!$M$293,Sheet1!#REF!,Sheet1!$M$294,Sheet1!#REF!,Sheet1!$M$295,Sheet1!#REF!,Sheet1!$M$296,Sheet1!#REF!,Sheet1!$I$297,Sheet1!$K$297,Sheet1!$M$297,Sheet1!#REF!,Sheet1!$M$298,Sheet1!#REF!</definedName>
    <definedName name="QB_FORMULA_37" localSheetId="0" hidden="1">Sheet1!$M$299,Sheet1!#REF!,Sheet1!$M$300,Sheet1!#REF!,Sheet1!$M$301,Sheet1!#REF!,Sheet1!$M$302,Sheet1!#REF!,Sheet1!$M$303,Sheet1!#REF!,Sheet1!$M$304,Sheet1!#REF!,Sheet1!$I$305,Sheet1!$K$305,Sheet1!$M$305,Sheet1!#REF!</definedName>
    <definedName name="QB_FORMULA_38" localSheetId="0" hidden="1">Sheet1!$I$306,Sheet1!$K$306,Sheet1!$M$306,Sheet1!#REF!,Sheet1!$I$307,Sheet1!$K$307,Sheet1!$M$307,Sheet1!#REF!</definedName>
    <definedName name="QB_FORMULA_4" localSheetId="0" hidden="1">Sheet1!$M$39,Sheet1!#REF!,Sheet1!$M$40,Sheet1!#REF!,Sheet1!$M$41,Sheet1!#REF!,Sheet1!$M$42,Sheet1!#REF!,Sheet1!$M$43,Sheet1!#REF!,Sheet1!$M$44,Sheet1!#REF!,Sheet1!$M$45,Sheet1!#REF!,Sheet1!$M$46,Sheet1!#REF!</definedName>
    <definedName name="QB_FORMULA_5" localSheetId="0" hidden="1">Sheet1!$I$47,Sheet1!$K$47,Sheet1!$M$47,Sheet1!#REF!,Sheet1!$M$49,Sheet1!#REF!,Sheet1!$M$50,Sheet1!#REF!,Sheet1!$M$51,Sheet1!#REF!,Sheet1!$I$52,Sheet1!$K$52,Sheet1!$M$52,Sheet1!#REF!,Sheet1!$I$53,Sheet1!$K$53</definedName>
    <definedName name="QB_FORMULA_6" localSheetId="0" hidden="1">Sheet1!$M$53,Sheet1!#REF!,Sheet1!$I$54,Sheet1!$K$54,Sheet1!$M$54,Sheet1!#REF!,Sheet1!$I$55,Sheet1!$K$55,Sheet1!$M$55,Sheet1!#REF!,Sheet1!$M$59,Sheet1!#REF!,Sheet1!$M$60,Sheet1!#REF!,Sheet1!#REF!,Sheet1!#REF!</definedName>
    <definedName name="QB_FORMULA_7" localSheetId="0" hidden="1">Sheet1!$M$61,Sheet1!#REF!,Sheet1!$M$62,Sheet1!#REF!,Sheet1!$M$63,Sheet1!#REF!,Sheet1!$M$64,Sheet1!#REF!,Sheet1!$M$65,Sheet1!#REF!,Sheet1!$M$66,Sheet1!#REF!,Sheet1!$M$67,Sheet1!#REF!,Sheet1!$M$68,Sheet1!#REF!</definedName>
    <definedName name="QB_FORMULA_8" localSheetId="0" hidden="1">Sheet1!$M$69,Sheet1!#REF!,Sheet1!$M$70,Sheet1!#REF!,Sheet1!$M$71,Sheet1!#REF!,Sheet1!$M$72,Sheet1!#REF!,Sheet1!$M$73,Sheet1!#REF!,Sheet1!$M$75,Sheet1!#REF!,Sheet1!$M$76,Sheet1!#REF!,Sheet1!$M$77,Sheet1!#REF!</definedName>
    <definedName name="QB_FORMULA_9" localSheetId="0" hidden="1">Sheet1!$M$78,Sheet1!#REF!,Sheet1!$M$79,Sheet1!#REF!,Sheet1!$I$80,Sheet1!$K$80,Sheet1!$M$80,Sheet1!#REF!,Sheet1!$M$82,Sheet1!#REF!,Sheet1!$M$83,Sheet1!#REF!,Sheet1!$I$84,Sheet1!$K$84,Sheet1!$M$84,Sheet1!#REF!</definedName>
    <definedName name="QB_ROW_102260" localSheetId="0" hidden="1">Sheet1!$G$34</definedName>
    <definedName name="QB_ROW_103260" localSheetId="0" hidden="1">Sheet1!$G$35</definedName>
    <definedName name="QB_ROW_104250" localSheetId="0" hidden="1">Sheet1!$F$37</definedName>
    <definedName name="QB_ROW_107260" localSheetId="0" hidden="1">Sheet1!$G$39</definedName>
    <definedName name="QB_ROW_110240" localSheetId="0" hidden="1">Sheet1!$E$273</definedName>
    <definedName name="QB_ROW_112260" localSheetId="0" hidden="1">Sheet1!$G$41</definedName>
    <definedName name="QB_ROW_113260" localSheetId="0" hidden="1">Sheet1!$G$42</definedName>
    <definedName name="QB_ROW_116260" localSheetId="0" hidden="1">Sheet1!$G$43</definedName>
    <definedName name="QB_ROW_119260" localSheetId="0" hidden="1">Sheet1!$G$44</definedName>
    <definedName name="QB_ROW_123240" localSheetId="0" hidden="1">Sheet1!$E$263</definedName>
    <definedName name="QB_ROW_124260" localSheetId="0" hidden="1">Sheet1!$G$45</definedName>
    <definedName name="QB_ROW_125260" localSheetId="0" hidden="1">Sheet1!$G$46</definedName>
    <definedName name="QB_ROW_151270" localSheetId="0" hidden="1">Sheet1!$H$87</definedName>
    <definedName name="QB_ROW_153270" localSheetId="0" hidden="1">Sheet1!$H$88</definedName>
    <definedName name="QB_ROW_156270" localSheetId="0" hidden="1">Sheet1!$H$75</definedName>
    <definedName name="QB_ROW_158270" localSheetId="0" hidden="1">Sheet1!$H$76</definedName>
    <definedName name="QB_ROW_160270" localSheetId="0" hidden="1">Sheet1!$H$92</definedName>
    <definedName name="QB_ROW_161270" localSheetId="0" hidden="1">Sheet1!$H$82</definedName>
    <definedName name="QB_ROW_16250" localSheetId="0" hidden="1">Sheet1!$F$6</definedName>
    <definedName name="QB_ROW_163270" localSheetId="0" hidden="1">Sheet1!$H$77</definedName>
    <definedName name="QB_ROW_164270" localSheetId="0" hidden="1">Sheet1!$H$78</definedName>
    <definedName name="QB_ROW_166270" localSheetId="0" hidden="1">Sheet1!$H$79</definedName>
    <definedName name="QB_ROW_167270" localSheetId="0" hidden="1">Sheet1!$H$89</definedName>
    <definedName name="QB_ROW_168260" localSheetId="0" hidden="1">Sheet1!$G$63</definedName>
    <definedName name="QB_ROW_169260" localSheetId="0" hidden="1">Sheet1!$G$66</definedName>
    <definedName name="QB_ROW_172260" localSheetId="0" hidden="1">Sheet1!$G$68</definedName>
    <definedName name="QB_ROW_175260" localSheetId="0" hidden="1">Sheet1!$G$69</definedName>
    <definedName name="QB_ROW_176260" localSheetId="0" hidden="1">Sheet1!$G$70</definedName>
    <definedName name="QB_ROW_177270" localSheetId="0" hidden="1">Sheet1!$H$83</definedName>
    <definedName name="QB_ROW_179260" localSheetId="0" hidden="1">Sheet1!$G$60</definedName>
    <definedName name="QB_ROW_182260" localSheetId="0" hidden="1">Sheet1!$G$61</definedName>
    <definedName name="QB_ROW_18301" localSheetId="0" hidden="1">Sheet1!$A$307</definedName>
    <definedName name="QB_ROW_183260" localSheetId="0" hidden="1">Sheet1!$G$62</definedName>
    <definedName name="QB_ROW_187260" localSheetId="0" hidden="1">Sheet1!$G$65</definedName>
    <definedName name="QB_ROW_188260" localSheetId="0" hidden="1">Sheet1!$G$64</definedName>
    <definedName name="QB_ROW_189270" localSheetId="0" hidden="1">Sheet1!$H$114</definedName>
    <definedName name="QB_ROW_19011" localSheetId="0" hidden="1">Sheet1!$B$3</definedName>
    <definedName name="QB_ROW_190270" localSheetId="0" hidden="1">Sheet1!$H$115</definedName>
    <definedName name="QB_ROW_191260" localSheetId="0" hidden="1">Sheet1!$G$98</definedName>
    <definedName name="QB_ROW_19260" localSheetId="0" hidden="1">Sheet1!$G$59</definedName>
    <definedName name="QB_ROW_19311" localSheetId="0" hidden="1">Sheet1!$B$250</definedName>
    <definedName name="QB_ROW_193270" localSheetId="0" hidden="1">Sheet1!$H$116</definedName>
    <definedName name="QB_ROW_196270" localSheetId="0" hidden="1">Sheet1!$H$104</definedName>
    <definedName name="QB_ROW_197260" localSheetId="0" hidden="1">Sheet1!$G$100</definedName>
    <definedName name="QB_ROW_200270" localSheetId="0" hidden="1">Sheet1!$H$126</definedName>
    <definedName name="QB_ROW_20031" localSheetId="0" hidden="1">Sheet1!$D$4</definedName>
    <definedName name="QB_ROW_201270" localSheetId="0" hidden="1">Sheet1!$H$127</definedName>
    <definedName name="QB_ROW_202270" localSheetId="0" hidden="1">Sheet1!$H$110</definedName>
    <definedName name="QB_ROW_20331" localSheetId="0" hidden="1">Sheet1!$D$54</definedName>
    <definedName name="QB_ROW_204270" localSheetId="0" hidden="1">Sheet1!$H$105</definedName>
    <definedName name="QB_ROW_205270" localSheetId="0" hidden="1">Sheet1!$H$106</definedName>
    <definedName name="QB_ROW_207270" localSheetId="0" hidden="1">Sheet1!$H$107</definedName>
    <definedName name="QB_ROW_209270" localSheetId="0" hidden="1">Sheet1!$H$118</definedName>
    <definedName name="QB_ROW_210260" localSheetId="0" hidden="1">Sheet1!$G$101</definedName>
    <definedName name="QB_ROW_21031" localSheetId="0" hidden="1">Sheet1!$D$56</definedName>
    <definedName name="QB_ROW_212260" localSheetId="0" hidden="1">Sheet1!$G$102</definedName>
    <definedName name="QB_ROW_21331" localSheetId="0" hidden="1">Sheet1!$D$249</definedName>
    <definedName name="QB_ROW_216270" localSheetId="0" hidden="1">Sheet1!$H$111</definedName>
    <definedName name="QB_ROW_22011" localSheetId="0" hidden="1">Sheet1!$B$251</definedName>
    <definedName name="QB_ROW_22311" localSheetId="0" hidden="1">Sheet1!$B$306</definedName>
    <definedName name="QB_ROW_224270" localSheetId="0" hidden="1">Sheet1!$H$148</definedName>
    <definedName name="QB_ROW_225270" localSheetId="0" hidden="1">Sheet1!$H$149</definedName>
    <definedName name="QB_ROW_227270" localSheetId="0" hidden="1">Sheet1!$H$150</definedName>
    <definedName name="QB_ROW_23021" localSheetId="0" hidden="1">Sheet1!$C$252</definedName>
    <definedName name="QB_ROW_231270" localSheetId="0" hidden="1">Sheet1!$H$139</definedName>
    <definedName name="QB_ROW_23321" localSheetId="0" hidden="1">Sheet1!$C$286</definedName>
    <definedName name="QB_ROW_233270" localSheetId="0" hidden="1">Sheet1!$H$153</definedName>
    <definedName name="QB_ROW_234270" localSheetId="0" hidden="1">Sheet1!$H$154</definedName>
    <definedName name="QB_ROW_235270" localSheetId="0" hidden="1">Sheet1!$H$144</definedName>
    <definedName name="QB_ROW_237270" localSheetId="0" hidden="1">Sheet1!$H$140</definedName>
    <definedName name="QB_ROW_238260" localSheetId="0" hidden="1">Sheet1!$G$133</definedName>
    <definedName name="QB_ROW_239270" localSheetId="0" hidden="1">Sheet1!$H$141</definedName>
    <definedName name="QB_ROW_24021" localSheetId="0" hidden="1">Sheet1!$C$287</definedName>
    <definedName name="QB_ROW_240260" localSheetId="0" hidden="1">Sheet1!$G$134</definedName>
    <definedName name="QB_ROW_241260" localSheetId="0" hidden="1">Sheet1!$G$135</definedName>
    <definedName name="QB_ROW_24321" localSheetId="0" hidden="1">Sheet1!$C$305</definedName>
    <definedName name="QB_ROW_244270" localSheetId="0" hidden="1">Sheet1!$H$145</definedName>
    <definedName name="QB_ROW_246260" localSheetId="0" hidden="1">Sheet1!$G$136</definedName>
    <definedName name="QB_ROW_251270" localSheetId="0" hidden="1">Sheet1!$H$167</definedName>
    <definedName name="QB_ROW_253270" localSheetId="0" hidden="1">Sheet1!$H$169</definedName>
    <definedName name="QB_ROW_256270" localSheetId="0" hidden="1">Sheet1!$H$162</definedName>
    <definedName name="QB_ROW_258270" localSheetId="0" hidden="1">Sheet1!$H$163</definedName>
    <definedName name="QB_ROW_259270" localSheetId="0" hidden="1">Sheet1!$H$164</definedName>
    <definedName name="QB_ROW_264270" localSheetId="0" hidden="1">Sheet1!$H$183</definedName>
    <definedName name="QB_ROW_266260" localSheetId="0" hidden="1">Sheet1!$G$176</definedName>
    <definedName name="QB_ROW_268270" localSheetId="0" hidden="1">Sheet1!$H$185</definedName>
    <definedName name="QB_ROW_271270" localSheetId="0" hidden="1">Sheet1!$H$179</definedName>
    <definedName name="QB_ROW_275270" localSheetId="0" hidden="1">Sheet1!$H$188</definedName>
    <definedName name="QB_ROW_276260" localSheetId="0" hidden="1">Sheet1!$G$175</definedName>
    <definedName name="QB_ROW_279270" localSheetId="0" hidden="1">Sheet1!$H$180</definedName>
    <definedName name="QB_ROW_281260" localSheetId="0" hidden="1">Sheet1!$G$177</definedName>
    <definedName name="QB_ROW_286260" localSheetId="0" hidden="1">Sheet1!$G$201</definedName>
    <definedName name="QB_ROW_287260" localSheetId="0" hidden="1">Sheet1!$G$202</definedName>
    <definedName name="QB_ROW_289260" localSheetId="0" hidden="1">Sheet1!$G$203</definedName>
    <definedName name="QB_ROW_292260" localSheetId="0" hidden="1">Sheet1!$G$195</definedName>
    <definedName name="QB_ROW_295260" localSheetId="0" hidden="1">Sheet1!$G$196</definedName>
    <definedName name="QB_ROW_296260" localSheetId="0" hidden="1">Sheet1!$G$206</definedName>
    <definedName name="QB_ROW_298260" localSheetId="0" hidden="1">Sheet1!$G$197</definedName>
    <definedName name="QB_ROW_299260" localSheetId="0" hidden="1">Sheet1!$G$198</definedName>
    <definedName name="QB_ROW_300250" localSheetId="0" hidden="1">Sheet1!$F$193</definedName>
    <definedName name="QB_ROW_304260" localSheetId="0" hidden="1">Sheet1!$G$212</definedName>
    <definedName name="QB_ROW_305260" localSheetId="0" hidden="1">Sheet1!$G$216</definedName>
    <definedName name="QB_ROW_307260" localSheetId="0" hidden="1">Sheet1!$G$213</definedName>
    <definedName name="QB_ROW_310260" localSheetId="0" hidden="1">Sheet1!$G$217</definedName>
    <definedName name="QB_ROW_311270" localSheetId="0" hidden="1">Sheet1!$H$230</definedName>
    <definedName name="QB_ROW_313260" localSheetId="0" hidden="1">Sheet1!$G$222</definedName>
    <definedName name="QB_ROW_315270" localSheetId="0" hidden="1">Sheet1!$H$231</definedName>
    <definedName name="QB_ROW_316270" localSheetId="0" hidden="1">Sheet1!$H$226</definedName>
    <definedName name="QB_ROW_318270" localSheetId="0" hidden="1">Sheet1!$H$227</definedName>
    <definedName name="QB_ROW_320260" localSheetId="0" hidden="1">Sheet1!$G$223</definedName>
    <definedName name="QB_ROW_321260" localSheetId="0" hidden="1">Sheet1!$G$224</definedName>
    <definedName name="QB_ROW_337240" localSheetId="0" hidden="1">Sheet1!$E$248</definedName>
    <definedName name="QB_ROW_338260" localSheetId="0" hidden="1">Sheet1!$G$137</definedName>
    <definedName name="QB_ROW_345260" localSheetId="0" hidden="1">Sheet1!$G$26</definedName>
    <definedName name="QB_ROW_347260" localSheetId="0" hidden="1">Sheet1!$G$72</definedName>
    <definedName name="QB_ROW_355250" localSheetId="0" hidden="1">Sheet1!$F$243</definedName>
    <definedName name="QB_ROW_356270" localSheetId="0" hidden="1">Sheet1!$H$184</definedName>
    <definedName name="QB_ROW_370260" localSheetId="0" hidden="1">Sheet1!$G$40</definedName>
    <definedName name="QB_ROW_376250" localSheetId="0" hidden="1">Sheet1!$F$7</definedName>
    <definedName name="QB_ROW_384260" localSheetId="0" hidden="1">Sheet1!$G$32</definedName>
    <definedName name="QB_ROW_385060" localSheetId="0" hidden="1">Sheet1!$G$125</definedName>
    <definedName name="QB_ROW_385360" localSheetId="0" hidden="1">Sheet1!$G$128</definedName>
    <definedName name="QB_ROW_386040" localSheetId="0" hidden="1">Sheet1!$E$96</definedName>
    <definedName name="QB_ROW_386340" localSheetId="0" hidden="1">Sheet1!$E$130</definedName>
    <definedName name="QB_ROW_387050" localSheetId="0" hidden="1">Sheet1!$F$97</definedName>
    <definedName name="QB_ROW_387350" localSheetId="0" hidden="1">Sheet1!$F$129</definedName>
    <definedName name="QB_ROW_389060" localSheetId="0" hidden="1">Sheet1!$G$109</definedName>
    <definedName name="QB_ROW_389360" localSheetId="0" hidden="1">Sheet1!$G$112</definedName>
    <definedName name="QB_ROW_390050" localSheetId="0" hidden="1">Sheet1!$F$58</definedName>
    <definedName name="QB_ROW_390350" localSheetId="0" hidden="1">Sheet1!$F$94</definedName>
    <definedName name="QB_ROW_391060" localSheetId="0" hidden="1">Sheet1!$G$103</definedName>
    <definedName name="QB_ROW_391360" localSheetId="0" hidden="1">Sheet1!$G$108</definedName>
    <definedName name="QB_ROW_392060" localSheetId="0" hidden="1">Sheet1!$G$113</definedName>
    <definedName name="QB_ROW_392360" localSheetId="0" hidden="1">Sheet1!$G$120</definedName>
    <definedName name="QB_ROW_393040" localSheetId="0" hidden="1">Sheet1!$E$131</definedName>
    <definedName name="QB_ROW_393340" localSheetId="0" hidden="1">Sheet1!$E$157</definedName>
    <definedName name="QB_ROW_395050" localSheetId="0" hidden="1">Sheet1!$F$132</definedName>
    <definedName name="QB_ROW_395350" localSheetId="0" hidden="1">Sheet1!$F$156</definedName>
    <definedName name="QB_ROW_397040" localSheetId="0" hidden="1">Sheet1!$E$158</definedName>
    <definedName name="QB_ROW_397340" localSheetId="0" hidden="1">Sheet1!$E$172</definedName>
    <definedName name="QB_ROW_398050" localSheetId="0" hidden="1">Sheet1!$F$174</definedName>
    <definedName name="QB_ROW_398350" localSheetId="0" hidden="1">Sheet1!$F$190</definedName>
    <definedName name="QB_ROW_399050" localSheetId="0" hidden="1">Sheet1!$F$159</definedName>
    <definedName name="QB_ROW_399350" localSheetId="0" hidden="1">Sheet1!$F$171</definedName>
    <definedName name="QB_ROW_401040" localSheetId="0" hidden="1">Sheet1!$E$192</definedName>
    <definedName name="QB_ROW_401340" localSheetId="0" hidden="1">Sheet1!$E$208</definedName>
    <definedName name="QB_ROW_402040" localSheetId="0" hidden="1">Sheet1!$E$209</definedName>
    <definedName name="QB_ROW_402340" localSheetId="0" hidden="1">Sheet1!$E$219</definedName>
    <definedName name="QB_ROW_403040" localSheetId="0" hidden="1">Sheet1!$E$220</definedName>
    <definedName name="QB_ROW_403340" localSheetId="0" hidden="1">Sheet1!$E$239</definedName>
    <definedName name="QB_ROW_404040" localSheetId="0" hidden="1">Sheet1!$E$5</definedName>
    <definedName name="QB_ROW_404340" localSheetId="0" hidden="1">Sheet1!$E$53</definedName>
    <definedName name="QB_ROW_406060" localSheetId="0" hidden="1">Sheet1!$G$147</definedName>
    <definedName name="QB_ROW_406360" localSheetId="0" hidden="1">Sheet1!$G$151</definedName>
    <definedName name="QB_ROW_407060" localSheetId="0" hidden="1">Sheet1!$G$152</definedName>
    <definedName name="QB_ROW_407360" localSheetId="0" hidden="1">Sheet1!$G$155</definedName>
    <definedName name="QB_ROW_408060" localSheetId="0" hidden="1">Sheet1!$G$138</definedName>
    <definedName name="QB_ROW_408360" localSheetId="0" hidden="1">Sheet1!$G$142</definedName>
    <definedName name="QB_ROW_409060" localSheetId="0" hidden="1">Sheet1!$G$143</definedName>
    <definedName name="QB_ROW_409360" localSheetId="0" hidden="1">Sheet1!$G$146</definedName>
    <definedName name="QB_ROW_410060" localSheetId="0" hidden="1">Sheet1!$G$74</definedName>
    <definedName name="QB_ROW_410360" localSheetId="0" hidden="1">Sheet1!$G$80</definedName>
    <definedName name="QB_ROW_411060" localSheetId="0" hidden="1">Sheet1!$G$81</definedName>
    <definedName name="QB_ROW_411360" localSheetId="0" hidden="1">Sheet1!$G$84</definedName>
    <definedName name="QB_ROW_412060" localSheetId="0" hidden="1">Sheet1!$G$85</definedName>
    <definedName name="QB_ROW_412360" localSheetId="0" hidden="1">Sheet1!$G$90</definedName>
    <definedName name="QB_ROW_413060" localSheetId="0" hidden="1">Sheet1!$G$91</definedName>
    <definedName name="QB_ROW_413360" localSheetId="0" hidden="1">Sheet1!$G$93</definedName>
    <definedName name="QB_ROW_414060" localSheetId="0" hidden="1">Sheet1!$G$161</definedName>
    <definedName name="QB_ROW_414360" localSheetId="0" hidden="1">Sheet1!$G$165</definedName>
    <definedName name="QB_ROW_416060" localSheetId="0" hidden="1">Sheet1!$G$166</definedName>
    <definedName name="QB_ROW_416360" localSheetId="0" hidden="1">Sheet1!$G$170</definedName>
    <definedName name="QB_ROW_418060" localSheetId="0" hidden="1">Sheet1!$G$178</definedName>
    <definedName name="QB_ROW_418360" localSheetId="0" hidden="1">Sheet1!$G$181</definedName>
    <definedName name="QB_ROW_419060" localSheetId="0" hidden="1">Sheet1!$G$187</definedName>
    <definedName name="QB_ROW_419360" localSheetId="0" hidden="1">Sheet1!$G$189</definedName>
    <definedName name="QB_ROW_420060" localSheetId="0" hidden="1">Sheet1!$G$182</definedName>
    <definedName name="QB_ROW_420360" localSheetId="0" hidden="1">Sheet1!$G$186</definedName>
    <definedName name="QB_ROW_421050" localSheetId="0" hidden="1">Sheet1!$F$194</definedName>
    <definedName name="QB_ROW_421350" localSheetId="0" hidden="1">Sheet1!$F$199</definedName>
    <definedName name="QB_ROW_422050" localSheetId="0" hidden="1">Sheet1!$F$200</definedName>
    <definedName name="QB_ROW_422350" localSheetId="0" hidden="1">Sheet1!$F$204</definedName>
    <definedName name="QB_ROW_423050" localSheetId="0" hidden="1">Sheet1!$F$205</definedName>
    <definedName name="QB_ROW_423350" localSheetId="0" hidden="1">Sheet1!$F$207</definedName>
    <definedName name="QB_ROW_424050" localSheetId="0" hidden="1">Sheet1!$F$215</definedName>
    <definedName name="QB_ROW_424350" localSheetId="0" hidden="1">Sheet1!$F$218</definedName>
    <definedName name="QB_ROW_425050" localSheetId="0" hidden="1">Sheet1!$F$211</definedName>
    <definedName name="QB_ROW_425350" localSheetId="0" hidden="1">Sheet1!$F$214</definedName>
    <definedName name="QB_ROW_426060" localSheetId="0" hidden="1">Sheet1!$G$225</definedName>
    <definedName name="QB_ROW_426360" localSheetId="0" hidden="1">Sheet1!$G$228</definedName>
    <definedName name="QB_ROW_428060" localSheetId="0" hidden="1">Sheet1!$G$229</definedName>
    <definedName name="QB_ROW_428360" localSheetId="0" hidden="1">Sheet1!$G$232</definedName>
    <definedName name="QB_ROW_429050" localSheetId="0" hidden="1">Sheet1!$F$221</definedName>
    <definedName name="QB_ROW_429350" localSheetId="0" hidden="1">Sheet1!$F$238</definedName>
    <definedName name="QB_ROW_431040" localSheetId="0" hidden="1">Sheet1!$E$57</definedName>
    <definedName name="QB_ROW_431340" localSheetId="0" hidden="1">Sheet1!$E$95</definedName>
    <definedName name="QB_ROW_433040" localSheetId="0" hidden="1">Sheet1!$E$173</definedName>
    <definedName name="QB_ROW_433340" localSheetId="0" hidden="1">Sheet1!$E$191</definedName>
    <definedName name="QB_ROW_440260" localSheetId="0" hidden="1">Sheet1!$G$50</definedName>
    <definedName name="QB_ROW_449260" localSheetId="0" hidden="1">Sheet1!$G$67</definedName>
    <definedName name="QB_ROW_451260" localSheetId="0" hidden="1">Sheet1!$G$73</definedName>
    <definedName name="QB_ROW_456050" localSheetId="0" hidden="1">Sheet1!$F$8</definedName>
    <definedName name="QB_ROW_456260" localSheetId="0" hidden="1">Sheet1!$G$13</definedName>
    <definedName name="QB_ROW_456350" localSheetId="0" hidden="1">Sheet1!$F$14</definedName>
    <definedName name="QB_ROW_457050" localSheetId="0" hidden="1">Sheet1!$F$19</definedName>
    <definedName name="QB_ROW_457350" localSheetId="0" hidden="1">Sheet1!$F$22</definedName>
    <definedName name="QB_ROW_458260" localSheetId="0" hidden="1">Sheet1!$G$49</definedName>
    <definedName name="QB_ROW_459050" localSheetId="0" hidden="1">Sheet1!$F$38</definedName>
    <definedName name="QB_ROW_459350" localSheetId="0" hidden="1">Sheet1!$F$47</definedName>
    <definedName name="QB_ROW_461260" localSheetId="0" hidden="1">Sheet1!$G$28</definedName>
    <definedName name="QB_ROW_477030" localSheetId="0" hidden="1">Sheet1!$D$272</definedName>
    <definedName name="QB_ROW_477330" localSheetId="0" hidden="1">Sheet1!$D$279</definedName>
    <definedName name="QB_ROW_495240" localSheetId="0" hidden="1">Sheet1!$E$261</definedName>
    <definedName name="QB_ROW_506250" localSheetId="0" hidden="1">Sheet1!$F$244</definedName>
    <definedName name="QB_ROW_509240" localSheetId="0" hidden="1">Sheet1!$E$281</definedName>
    <definedName name="QB_ROW_532260" localSheetId="0" hidden="1">Sheet1!$G$71</definedName>
    <definedName name="QB_ROW_596030" localSheetId="0" hidden="1">Sheet1!$D$260</definedName>
    <definedName name="QB_ROW_596330" localSheetId="0" hidden="1">Sheet1!$D$271</definedName>
    <definedName name="QB_ROW_597030" localSheetId="0" hidden="1">Sheet1!$D$280</definedName>
    <definedName name="QB_ROW_597330" localSheetId="0" hidden="1">Sheet1!$D$285</definedName>
    <definedName name="QB_ROW_598240" localSheetId="0" hidden="1">Sheet1!$E$262</definedName>
    <definedName name="QB_ROW_599240" localSheetId="0" hidden="1">Sheet1!$E$264</definedName>
    <definedName name="QB_ROW_600030" localSheetId="0" hidden="1">Sheet1!$D$253</definedName>
    <definedName name="QB_ROW_600330" localSheetId="0" hidden="1">Sheet1!$D$259</definedName>
    <definedName name="QB_ROW_601250" localSheetId="0" hidden="1">Sheet1!$F$245</definedName>
    <definedName name="QB_ROW_602240" localSheetId="0" hidden="1">Sheet1!$E$274</definedName>
    <definedName name="QB_ROW_607260" localSheetId="0" hidden="1">Sheet1!$G$99</definedName>
    <definedName name="QB_ROW_609250" localSheetId="0" hidden="1">Sheet1!$F$210</definedName>
    <definedName name="QB_ROW_610240" localSheetId="0" hidden="1">Sheet1!$E$282</definedName>
    <definedName name="QB_ROW_613240" localSheetId="0" hidden="1">Sheet1!$E$265</definedName>
    <definedName name="QB_ROW_614270" localSheetId="0" hidden="1">Sheet1!$H$119</definedName>
    <definedName name="QB_ROW_615240" localSheetId="0" hidden="1">Sheet1!$E$266</definedName>
    <definedName name="QB_ROW_616270" localSheetId="0" hidden="1">Sheet1!$H$117</definedName>
    <definedName name="QB_ROW_619040" localSheetId="0" hidden="1">Sheet1!$E$240</definedName>
    <definedName name="QB_ROW_619340" localSheetId="0" hidden="1">Sheet1!$E$247</definedName>
    <definedName name="QB_ROW_620250" localSheetId="0" hidden="1">Sheet1!$F$241</definedName>
    <definedName name="QB_ROW_621250" localSheetId="0" hidden="1">Sheet1!$F$242</definedName>
    <definedName name="QB_ROW_622260" localSheetId="0" hidden="1">Sheet1!$G$160</definedName>
    <definedName name="QB_ROW_637240" localSheetId="0" hidden="1">Sheet1!$E$268</definedName>
    <definedName name="QB_ROW_638240" localSheetId="0" hidden="1">Sheet1!$E$254</definedName>
    <definedName name="QB_ROW_640240" localSheetId="0" hidden="1">Sheet1!$E$267</definedName>
    <definedName name="QB_ROW_641240" localSheetId="0" hidden="1">Sheet1!$E$276</definedName>
    <definedName name="QB_ROW_642240" localSheetId="0" hidden="1">Sheet1!$E$275</definedName>
    <definedName name="QB_ROW_647240" localSheetId="0" hidden="1">Sheet1!$E$283</definedName>
    <definedName name="QB_ROW_648240" localSheetId="0" hidden="1">Sheet1!$E$270</definedName>
    <definedName name="QB_ROW_649240" localSheetId="0" hidden="1">Sheet1!$E$269</definedName>
    <definedName name="QB_ROW_650240" localSheetId="0" hidden="1">Sheet1!$E$284</definedName>
    <definedName name="QB_ROW_654240" localSheetId="0" hidden="1">Sheet1!$E$291</definedName>
    <definedName name="QB_ROW_666230" localSheetId="0" hidden="1">Sheet1!$D$288</definedName>
    <definedName name="QB_ROW_667230" localSheetId="0" hidden="1">Sheet1!$D$289</definedName>
    <definedName name="QB_ROW_669240" localSheetId="0" hidden="1">Sheet1!$E$255</definedName>
    <definedName name="QB_ROW_670240" localSheetId="0" hidden="1">Sheet1!$E$256</definedName>
    <definedName name="QB_ROW_672240" localSheetId="0" hidden="1">Sheet1!$E$277</definedName>
    <definedName name="QB_ROW_673240" localSheetId="0" hidden="1">Sheet1!$E$278</definedName>
    <definedName name="QB_ROW_676240" localSheetId="0" hidden="1">Sheet1!$E$257</definedName>
    <definedName name="QB_ROW_677240" localSheetId="0" hidden="1">Sheet1!$E$258</definedName>
    <definedName name="QB_ROW_680230" localSheetId="0" hidden="1">Sheet1!$D$298</definedName>
    <definedName name="QB_ROW_683230" localSheetId="0" hidden="1">Sheet1!$D$300</definedName>
    <definedName name="QB_ROW_684230" localSheetId="0" hidden="1">Sheet1!$D$302</definedName>
    <definedName name="QB_ROW_687230" localSheetId="0" hidden="1">Sheet1!$D$301</definedName>
    <definedName name="QB_ROW_688230" localSheetId="0" hidden="1">Sheet1!$D$303</definedName>
    <definedName name="QB_ROW_689230" localSheetId="0" hidden="1">Sheet1!$D$299</definedName>
    <definedName name="QB_ROW_691230" localSheetId="0" hidden="1">Sheet1!$D$304</definedName>
    <definedName name="QB_ROW_693250" localSheetId="0" hidden="1">Sheet1!$F$246</definedName>
    <definedName name="QB_ROW_698240" localSheetId="0" hidden="1">Sheet1!$E$293</definedName>
    <definedName name="QB_ROW_699260" localSheetId="0" hidden="1">Sheet1!#REF!</definedName>
    <definedName name="QB_ROW_700050" localSheetId="0" hidden="1">Sheet1!$F$48</definedName>
    <definedName name="QB_ROW_700350" localSheetId="0" hidden="1">Sheet1!$F$52</definedName>
    <definedName name="QB_ROW_701260" localSheetId="0" hidden="1">Sheet1!$G$51</definedName>
    <definedName name="QB_ROW_708240" localSheetId="0" hidden="1">Sheet1!$E$295</definedName>
    <definedName name="QB_ROW_709030" localSheetId="0" hidden="1">Sheet1!$D$290</definedName>
    <definedName name="QB_ROW_709240" localSheetId="0" hidden="1">Sheet1!$E$296</definedName>
    <definedName name="QB_ROW_709330" localSheetId="0" hidden="1">Sheet1!$D$297</definedName>
    <definedName name="QB_ROW_711050" localSheetId="0" hidden="1">Sheet1!$F$24</definedName>
    <definedName name="QB_ROW_711350" localSheetId="0" hidden="1">Sheet1!$F$36</definedName>
    <definedName name="QB_ROW_714060" localSheetId="0" hidden="1">Sheet1!$G$121</definedName>
    <definedName name="QB_ROW_714360" localSheetId="0" hidden="1">Sheet1!$G$124</definedName>
    <definedName name="QB_ROW_715270" localSheetId="0" hidden="1">Sheet1!$H$122</definedName>
    <definedName name="QB_ROW_717270" localSheetId="0" hidden="1">Sheet1!$H$123</definedName>
    <definedName name="QB_ROW_718060" localSheetId="0" hidden="1">Sheet1!$G$233</definedName>
    <definedName name="QB_ROW_718360" localSheetId="0" hidden="1">Sheet1!$G$237</definedName>
    <definedName name="QB_ROW_719270" localSheetId="0" hidden="1">Sheet1!$H$234</definedName>
    <definedName name="QB_ROW_720270" localSheetId="0" hidden="1">Sheet1!$H$235</definedName>
    <definedName name="QB_ROW_721270" localSheetId="0" hidden="1">Sheet1!$H$236</definedName>
    <definedName name="QB_ROW_722240" localSheetId="0" hidden="1">Sheet1!$E$294</definedName>
    <definedName name="QB_ROW_724240" localSheetId="0" hidden="1">Sheet1!$E$292</definedName>
    <definedName name="QB_ROW_726270" localSheetId="0" hidden="1">Sheet1!$H$168</definedName>
    <definedName name="QB_ROW_7270" localSheetId="0" hidden="1">Sheet1!$H$86</definedName>
    <definedName name="QB_ROW_76260" localSheetId="0" hidden="1">Sheet1!$G$9</definedName>
    <definedName name="QB_ROW_77260" localSheetId="0" hidden="1">Sheet1!$G$10</definedName>
    <definedName name="QB_ROW_78260" localSheetId="0" hidden="1">Sheet1!$G$11</definedName>
    <definedName name="QB_ROW_79260" localSheetId="0" hidden="1">Sheet1!$G$12</definedName>
    <definedName name="QB_ROW_82250" localSheetId="0" hidden="1">Sheet1!$F$15</definedName>
    <definedName name="QB_ROW_83250" localSheetId="0" hidden="1">Sheet1!$F$16</definedName>
    <definedName name="QB_ROW_84250" localSheetId="0" hidden="1">Sheet1!$F$17</definedName>
    <definedName name="QB_ROW_86250" localSheetId="0" hidden="1">Sheet1!$F$18</definedName>
    <definedName name="QB_ROW_86321" localSheetId="0" hidden="1">Sheet1!$C$55</definedName>
    <definedName name="QB_ROW_87260" localSheetId="0" hidden="1">Sheet1!$G$20</definedName>
    <definedName name="QB_ROW_89260" localSheetId="0" hidden="1">Sheet1!$G$21</definedName>
    <definedName name="QB_ROW_91250" localSheetId="0" hidden="1">Sheet1!$F$23</definedName>
    <definedName name="QB_ROW_92260" localSheetId="0" hidden="1">Sheet1!$G$25</definedName>
    <definedName name="QB_ROW_93260" localSheetId="0" hidden="1">Sheet1!$G$27</definedName>
    <definedName name="QB_ROW_94260" localSheetId="0" hidden="1">Sheet1!$G$29</definedName>
    <definedName name="QB_ROW_95260" localSheetId="0" hidden="1">Sheet1!$G$30</definedName>
    <definedName name="QB_ROW_96260" localSheetId="0" hidden="1">Sheet1!$G$31</definedName>
    <definedName name="QB_ROW_98260" localSheetId="0" hidden="1">Sheet1!$G$33</definedName>
    <definedName name="QBCANSUPPORTUPDATE" localSheetId="0">TRUE</definedName>
    <definedName name="QBCOMPANYFILENAME" localSheetId="0">"F:\dewey beach.qbw"</definedName>
    <definedName name="QBENDDATE" localSheetId="0">20161231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TRUE</definedName>
    <definedName name="QBREPORTCOMPARECOL_PYPCT" localSheetId="0">TRUE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1</definedName>
    <definedName name="QBROWHEADERS" localSheetId="0">8</definedName>
    <definedName name="QBSTARTDATE" localSheetId="0">20160401</definedName>
  </definedNames>
  <calcPr calcId="125725"/>
</workbook>
</file>

<file path=xl/calcChain.xml><?xml version="1.0" encoding="utf-8"?>
<calcChain xmlns="http://schemas.openxmlformats.org/spreadsheetml/2006/main">
  <c r="M304" i="1"/>
  <c r="M303"/>
  <c r="M302"/>
  <c r="M301"/>
  <c r="M300"/>
  <c r="M299"/>
  <c r="M298"/>
  <c r="K297"/>
  <c r="K305" s="1"/>
  <c r="I297"/>
  <c r="I305" s="1"/>
  <c r="M296"/>
  <c r="M295"/>
  <c r="M294"/>
  <c r="M293"/>
  <c r="M292"/>
  <c r="M291"/>
  <c r="M289"/>
  <c r="M288"/>
  <c r="M285"/>
  <c r="K285"/>
  <c r="I285"/>
  <c r="M284"/>
  <c r="M283"/>
  <c r="M282"/>
  <c r="M281"/>
  <c r="M279"/>
  <c r="K279"/>
  <c r="I279"/>
  <c r="M278"/>
  <c r="M277"/>
  <c r="M276"/>
  <c r="M275"/>
  <c r="M274"/>
  <c r="M273"/>
  <c r="K271"/>
  <c r="I271"/>
  <c r="M271" s="1"/>
  <c r="M270"/>
  <c r="M269"/>
  <c r="M268"/>
  <c r="M267"/>
  <c r="M266"/>
  <c r="M265"/>
  <c r="M264"/>
  <c r="M263"/>
  <c r="M262"/>
  <c r="M261"/>
  <c r="K259"/>
  <c r="I259"/>
  <c r="M259" s="1"/>
  <c r="M258"/>
  <c r="M257"/>
  <c r="M256"/>
  <c r="M255"/>
  <c r="M254"/>
  <c r="M248"/>
  <c r="K247"/>
  <c r="I247"/>
  <c r="M246"/>
  <c r="M245"/>
  <c r="M244"/>
  <c r="M243"/>
  <c r="M242"/>
  <c r="M241"/>
  <c r="K237"/>
  <c r="I237"/>
  <c r="M236"/>
  <c r="M235"/>
  <c r="M234"/>
  <c r="K232"/>
  <c r="I232"/>
  <c r="M231"/>
  <c r="M230"/>
  <c r="K228"/>
  <c r="I228"/>
  <c r="I238" s="1"/>
  <c r="M227"/>
  <c r="M226"/>
  <c r="M224"/>
  <c r="M223"/>
  <c r="M222"/>
  <c r="K218"/>
  <c r="I218"/>
  <c r="M217"/>
  <c r="M216"/>
  <c r="K214"/>
  <c r="K219" s="1"/>
  <c r="I214"/>
  <c r="M213"/>
  <c r="M212"/>
  <c r="M210"/>
  <c r="K207"/>
  <c r="I207"/>
  <c r="M207" s="1"/>
  <c r="M206"/>
  <c r="K204"/>
  <c r="I204"/>
  <c r="M204" s="1"/>
  <c r="M203"/>
  <c r="M202"/>
  <c r="M201"/>
  <c r="K199"/>
  <c r="I199"/>
  <c r="M198"/>
  <c r="M197"/>
  <c r="M196"/>
  <c r="M195"/>
  <c r="M193"/>
  <c r="K189"/>
  <c r="I189"/>
  <c r="M188"/>
  <c r="K186"/>
  <c r="I186"/>
  <c r="M185"/>
  <c r="M184"/>
  <c r="M183"/>
  <c r="K181"/>
  <c r="I181"/>
  <c r="M180"/>
  <c r="M179"/>
  <c r="M177"/>
  <c r="M176"/>
  <c r="M175"/>
  <c r="K170"/>
  <c r="I170"/>
  <c r="M169"/>
  <c r="M168"/>
  <c r="M167"/>
  <c r="K165"/>
  <c r="I165"/>
  <c r="M164"/>
  <c r="M163"/>
  <c r="M162"/>
  <c r="M160"/>
  <c r="K155"/>
  <c r="I155"/>
  <c r="M154"/>
  <c r="M153"/>
  <c r="K151"/>
  <c r="I151"/>
  <c r="M150"/>
  <c r="M149"/>
  <c r="M148"/>
  <c r="K146"/>
  <c r="I146"/>
  <c r="M145"/>
  <c r="M144"/>
  <c r="K142"/>
  <c r="I142"/>
  <c r="M141"/>
  <c r="M140"/>
  <c r="M139"/>
  <c r="M137"/>
  <c r="M136"/>
  <c r="M135"/>
  <c r="M134"/>
  <c r="M133"/>
  <c r="K128"/>
  <c r="I128"/>
  <c r="M127"/>
  <c r="M126"/>
  <c r="K124"/>
  <c r="I124"/>
  <c r="M124" s="1"/>
  <c r="M123"/>
  <c r="M122"/>
  <c r="K120"/>
  <c r="I120"/>
  <c r="M119"/>
  <c r="M118"/>
  <c r="M117"/>
  <c r="M116"/>
  <c r="M115"/>
  <c r="M114"/>
  <c r="K112"/>
  <c r="I112"/>
  <c r="M111"/>
  <c r="M110"/>
  <c r="K108"/>
  <c r="I108"/>
  <c r="M107"/>
  <c r="M106"/>
  <c r="M105"/>
  <c r="M104"/>
  <c r="M102"/>
  <c r="M101"/>
  <c r="M100"/>
  <c r="M99"/>
  <c r="M98"/>
  <c r="K93"/>
  <c r="I93"/>
  <c r="M93" s="1"/>
  <c r="M92"/>
  <c r="K90"/>
  <c r="I90"/>
  <c r="M89"/>
  <c r="M88"/>
  <c r="M87"/>
  <c r="M86"/>
  <c r="K84"/>
  <c r="I84"/>
  <c r="M83"/>
  <c r="M82"/>
  <c r="K80"/>
  <c r="I80"/>
  <c r="M79"/>
  <c r="M78"/>
  <c r="M77"/>
  <c r="M76"/>
  <c r="M75"/>
  <c r="M73"/>
  <c r="M72"/>
  <c r="M71"/>
  <c r="M70"/>
  <c r="M69"/>
  <c r="M68"/>
  <c r="M67"/>
  <c r="M66"/>
  <c r="M65"/>
  <c r="M64"/>
  <c r="M63"/>
  <c r="M62"/>
  <c r="M61"/>
  <c r="M60"/>
  <c r="M59"/>
  <c r="K52"/>
  <c r="I52"/>
  <c r="M52" s="1"/>
  <c r="M51"/>
  <c r="M50"/>
  <c r="M49"/>
  <c r="K47"/>
  <c r="I47"/>
  <c r="M47" s="1"/>
  <c r="M46"/>
  <c r="M45"/>
  <c r="M44"/>
  <c r="M43"/>
  <c r="M42"/>
  <c r="M41"/>
  <c r="M40"/>
  <c r="M39"/>
  <c r="M37"/>
  <c r="K36"/>
  <c r="I36"/>
  <c r="M36" s="1"/>
  <c r="M35"/>
  <c r="M34"/>
  <c r="M33"/>
  <c r="M32"/>
  <c r="M31"/>
  <c r="M30"/>
  <c r="M29"/>
  <c r="M28"/>
  <c r="M27"/>
  <c r="M26"/>
  <c r="M25"/>
  <c r="M23"/>
  <c r="K22"/>
  <c r="I22"/>
  <c r="M21"/>
  <c r="M20"/>
  <c r="M18"/>
  <c r="M17"/>
  <c r="M16"/>
  <c r="M15"/>
  <c r="K14"/>
  <c r="I14"/>
  <c r="M13"/>
  <c r="M12"/>
  <c r="M11"/>
  <c r="M10"/>
  <c r="M9"/>
  <c r="M7"/>
  <c r="M6"/>
  <c r="M305" l="1"/>
  <c r="M155"/>
  <c r="I156"/>
  <c r="I157" s="1"/>
  <c r="K190"/>
  <c r="K191" s="1"/>
  <c r="M189"/>
  <c r="I129"/>
  <c r="I130" s="1"/>
  <c r="M130" s="1"/>
  <c r="M128"/>
  <c r="I53"/>
  <c r="K208"/>
  <c r="M14"/>
  <c r="K53"/>
  <c r="K54" s="1"/>
  <c r="K55" s="1"/>
  <c r="M108"/>
  <c r="M151"/>
  <c r="M199"/>
  <c r="M237"/>
  <c r="M247"/>
  <c r="K94"/>
  <c r="K95" s="1"/>
  <c r="M84"/>
  <c r="M170"/>
  <c r="M186"/>
  <c r="M80"/>
  <c r="K156"/>
  <c r="K157" s="1"/>
  <c r="K171"/>
  <c r="K172" s="1"/>
  <c r="M181"/>
  <c r="M214"/>
  <c r="M218"/>
  <c r="K238"/>
  <c r="K239" s="1"/>
  <c r="M90"/>
  <c r="K129"/>
  <c r="K130" s="1"/>
  <c r="M112"/>
  <c r="M120"/>
  <c r="M146"/>
  <c r="M165"/>
  <c r="M232"/>
  <c r="K286"/>
  <c r="K306" s="1"/>
  <c r="M22"/>
  <c r="I239"/>
  <c r="I286"/>
  <c r="I219"/>
  <c r="M219" s="1"/>
  <c r="M142"/>
  <c r="I171"/>
  <c r="I190"/>
  <c r="I208"/>
  <c r="M208" s="1"/>
  <c r="M228"/>
  <c r="M297"/>
  <c r="I94"/>
  <c r="M129" l="1"/>
  <c r="M53"/>
  <c r="I54"/>
  <c r="I55" s="1"/>
  <c r="M239"/>
  <c r="M156"/>
  <c r="K249"/>
  <c r="K250" s="1"/>
  <c r="K307" s="1"/>
  <c r="M157"/>
  <c r="M238"/>
  <c r="I95"/>
  <c r="M94"/>
  <c r="M286"/>
  <c r="I306"/>
  <c r="M306" s="1"/>
  <c r="M171"/>
  <c r="I172"/>
  <c r="M172" s="1"/>
  <c r="I191"/>
  <c r="M191" s="1"/>
  <c r="M190"/>
  <c r="I249" l="1"/>
  <c r="M249" s="1"/>
  <c r="M54"/>
  <c r="M95"/>
  <c r="M55"/>
  <c r="I250" l="1"/>
  <c r="M250" l="1"/>
  <c r="I307"/>
  <c r="M307" s="1"/>
</calcChain>
</file>

<file path=xl/sharedStrings.xml><?xml version="1.0" encoding="utf-8"?>
<sst xmlns="http://schemas.openxmlformats.org/spreadsheetml/2006/main" count="308" uniqueCount="308">
  <si>
    <t>Apr - Dec 16</t>
  </si>
  <si>
    <t>Apr - Dec 15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</si>
  <si>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</si>
  <si>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</si>
  <si>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</si>
  <si>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</si>
  <si>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</si>
  <si>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</si>
  <si>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</si>
  <si>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</si>
  <si>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</si>
  <si>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</si>
  <si>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</si>
  <si>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4010019 · Business Licenses - Other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</si>
  <si>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</si>
  <si>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</si>
  <si>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</si>
  <si>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</si>
  <si>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</si>
  <si>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</si>
  <si>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</si>
  <si>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</si>
  <si>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</si>
  <si>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</si>
  <si>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</si>
  <si>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</si>
  <si>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</si>
  <si>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</si>
  <si>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</si>
  <si>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</si>
  <si>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</si>
  <si>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4014200 · Alderman Court Cost</t>
  </si>
  <si>
    <t>4014300 · Capias/Contempt Charges</t>
  </si>
  <si>
    <t>4014310 · Appearance Bond</t>
  </si>
  <si>
    <t>4014400 · Traff Fines -  Other Courts</t>
  </si>
  <si>
    <t>4014414 · Ord Fines - Other Courts</t>
  </si>
  <si>
    <t>Total 401300 · Fines Collected</t>
  </si>
  <si>
    <t>4016010 · Bldg Permit Fees</t>
  </si>
  <si>
    <t>8010000 · Other Fines and Revenue</t>
  </si>
  <si>
    <t>4016060 · Public Hearing Fees</t>
  </si>
  <si>
    <t>8010100 · Gain/Loss Sale of Equipment</t>
  </si>
  <si>
    <t>8010210 · Interest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</si>
  <si>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</si>
  <si>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</si>
  <si>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</si>
  <si>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</si>
  <si>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</si>
  <si>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</si>
  <si>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</si>
  <si>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</si>
  <si>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</si>
  <si>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</si>
  <si>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</si>
  <si>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</si>
  <si>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</si>
  <si>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</si>
  <si>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</si>
  <si>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</si>
  <si>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</si>
  <si>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</si>
  <si>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</si>
  <si>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</si>
  <si>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</si>
  <si>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</si>
  <si>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</si>
  <si>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</si>
  <si>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</si>
  <si>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</si>
  <si>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</si>
  <si>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</si>
  <si>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</si>
  <si>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</si>
  <si>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</si>
  <si>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</si>
  <si>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</si>
  <si>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</si>
  <si>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</si>
  <si>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</si>
  <si>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</si>
  <si>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</si>
  <si>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</si>
  <si>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</si>
  <si>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</si>
  <si>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</si>
  <si>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</si>
  <si>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</si>
  <si>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</si>
  <si>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</si>
  <si>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</si>
  <si>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</si>
  <si>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</si>
  <si>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</si>
  <si>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Gas/Mileage Reimburse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</si>
  <si>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</si>
  <si>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</si>
  <si>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</si>
  <si>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</si>
  <si>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</si>
  <si>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</si>
  <si>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</si>
  <si>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</si>
  <si>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</si>
  <si>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</si>
  <si>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</si>
  <si>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</si>
  <si>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</si>
  <si>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</si>
  <si>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</si>
  <si>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</si>
  <si>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</si>
  <si>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</si>
  <si>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</si>
  <si>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</si>
  <si>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</si>
  <si>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</si>
  <si>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</si>
  <si>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</si>
  <si>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</si>
  <si>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</si>
  <si>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</si>
  <si>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</si>
  <si>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602PA · AdminPayroll&amp;HR</t>
  </si>
  <si>
    <t>6020040 · Admin Salary &amp; Wages</t>
  </si>
  <si>
    <t>6020095 · Admin Payroll Taxes</t>
  </si>
  <si>
    <t>Total 602PA · AdminPayroll&amp;HR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</si>
  <si>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</si>
  <si>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</si>
  <si>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</si>
  <si>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</si>
  <si>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</si>
  <si>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</si>
  <si>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</si>
  <si>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</si>
  <si>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</si>
  <si>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</si>
  <si>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</si>
  <si>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</si>
  <si>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</si>
  <si>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</si>
  <si>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</si>
  <si>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</si>
  <si>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</si>
  <si>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</si>
  <si>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</si>
  <si>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</si>
  <si>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</si>
  <si>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</si>
  <si>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</si>
  <si>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</si>
  <si>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</si>
  <si>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</si>
  <si>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</si>
  <si>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</si>
  <si>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</si>
  <si>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</si>
  <si>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</si>
  <si>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</si>
  <si>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</si>
  <si>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</si>
  <si>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</si>
  <si>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6040210 · Misc</t>
  </si>
  <si>
    <t>604A · Administrative Courts</t>
  </si>
  <si>
    <t>6040070 · Insurance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</si>
  <si>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</si>
  <si>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</si>
  <si>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</si>
  <si>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</si>
  <si>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</si>
  <si>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6040015 · Offset-Bailliff Salary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</si>
  <si>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</si>
  <si>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</si>
  <si>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</si>
  <si>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</si>
  <si>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</si>
  <si>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</si>
  <si>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</si>
  <si>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</si>
  <si>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</si>
  <si>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</si>
  <si>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</si>
  <si>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</si>
  <si>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</si>
  <si>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</si>
  <si>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</si>
  <si>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</si>
  <si>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</si>
  <si>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</si>
  <si>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</si>
  <si>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</si>
  <si>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</si>
  <si>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</si>
  <si>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</si>
  <si>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</si>
  <si>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</si>
  <si>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</si>
  <si>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</si>
  <si>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6060100 · Legal Ads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</si>
  <si>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</si>
  <si>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</si>
  <si>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</si>
  <si>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</si>
  <si>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</si>
  <si>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</si>
  <si>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</si>
  <si>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</si>
  <si>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</si>
  <si>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</si>
  <si>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</si>
  <si>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</si>
  <si>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</si>
  <si>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</si>
  <si>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</si>
  <si>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</si>
  <si>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</si>
  <si>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</si>
  <si>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</si>
  <si>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</si>
  <si>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</si>
  <si>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</si>
  <si>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</si>
  <si>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</si>
  <si>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</si>
  <si>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</si>
  <si>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</si>
  <si>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</si>
  <si>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</si>
  <si>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</si>
  <si>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</si>
  <si>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</si>
  <si>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</si>
  <si>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</si>
  <si>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</si>
  <si>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</si>
  <si>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608PA · Seasonal Admin Pay&amp;HR</t>
  </si>
  <si>
    <t>6080060 · Admin Salary &amp; Wages</t>
  </si>
  <si>
    <t>6080061 · Admin Payroll Taxes</t>
  </si>
  <si>
    <t>6080062 · Admin Rental Trash Revenue</t>
  </si>
  <si>
    <t>Total 608PA · Seasonal Admin Pay&amp;HR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</si>
  <si>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</si>
  <si>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</si>
  <si>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</si>
  <si>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</si>
  <si>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</si>
  <si>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</si>
  <si>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</si>
  <si>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6090105 · Parking Meter Debt &amp; Interest</t>
  </si>
  <si>
    <t>6090106 · Beautification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</si>
  <si>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</si>
  <si>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</si>
  <si>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</si>
  <si>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</si>
  <si>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</si>
  <si>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</si>
  <si>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</si>
  <si>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9010020 · DEMA Revenue</t>
  </si>
  <si>
    <t>9010030 · Bayard Ave Loan Revenue</t>
  </si>
  <si>
    <t>9010031 · Bayard Ave Loan Expense</t>
  </si>
  <si>
    <t>9010040 · Town Administrative Revenue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</si>
  <si>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</si>
  <si>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</si>
  <si>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</si>
  <si>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</si>
  <si>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</si>
  <si>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</si>
  <si>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</si>
  <si>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</si>
  <si>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</si>
  <si>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</si>
  <si>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</si>
  <si>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</si>
  <si>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</si>
  <si>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</si>
  <si>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</si>
  <si>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9030010 · Beautification Contributions</t>
  </si>
  <si>
    <t>9030011 · Beautification - Expense</t>
  </si>
  <si>
    <t>9030020 · Municipal St Aid Grant (Restr)</t>
  </si>
  <si>
    <t>9030021 · Municipal St Aid Expenditures</t>
  </si>
  <si>
    <t>9030040 · Other Streets Revenue</t>
  </si>
  <si>
    <t>9030041 · Other Streets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</si>
  <si>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</si>
  <si>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</si>
  <si>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</si>
  <si>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</si>
  <si>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9050090 · Lifeguards Donations (Restr)</t>
  </si>
  <si>
    <t>9050091 · Lifeguard Donation Expend (Rest</t>
  </si>
  <si>
    <t>Total 9050000 · Lifeguards Below-The-Line</t>
  </si>
  <si>
    <t>Total Other Income</t>
  </si>
  <si>
    <t>Other Expense</t>
  </si>
  <si>
    <t>9500114 · Lifesaving Station Renovations</t>
  </si>
  <si>
    <t>9500115 · Technology Improvements</t>
  </si>
  <si>
    <t>9510000 · Town Hall Property Buildout</t>
  </si>
  <si>
    <t>9510010 · Extraordinary DBE Exp</t>
  </si>
  <si>
    <t>9510015 · DBE Review Fund Income</t>
  </si>
  <si>
    <t>9510020 · Extraordin DBE Property Income</t>
  </si>
  <si>
    <t>9510025 · Monthly Pay towards 300k Total</t>
  </si>
  <si>
    <t>9510030 · Town Hall Property Reno Expense</t>
  </si>
  <si>
    <t>9510000 · Town Hall Property Buildout - Other</t>
  </si>
  <si>
    <t>Total 9510000 · Town Hall Property Buildout</t>
  </si>
  <si>
    <t>9520000 · Excess Lawsuit Legal</t>
  </si>
  <si>
    <t>9525000 · Legal Fees - Reim Ins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</si>
  <si>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</si>
  <si>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</si>
  <si>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</si>
  <si>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</si>
  <si>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9570000 · DBE Phase II &amp; iii Permit Fee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</si>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</sst>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.5"/>
      <color rgb="FF000000"/>
      <name val="Arial"/>
      <family val="2"/>
    </font>
    <font>
      <sz val="10.5"/>
      <color rgb="FF000000"/>
      <name val="Arial"/>
      <family val="2"/>
    </font>
    <font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0" xfId="0" applyNumberFormat="1" applyFont="1"/>
    <xf numFmtId="3" fontId="0" fillId="0" borderId="0" xfId="0" applyNumberFormat="1" applyFont="1" applyBorder="1" applyAlignment="1">
      <alignment horizontal="centerContinuous"/>
    </xf>
    <xf numFmtId="49" fontId="0" fillId="0" borderId="1" xfId="0" applyNumberFormat="1" applyFont="1" applyBorder="1" applyAlignment="1">
      <alignment horizontal="centerContinuous"/>
    </xf>
    <xf numFmtId="0" fontId="0" fillId="0" borderId="0" xfId="0" applyFont="1"/>
    <xf numFmtId="49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/>
    <xf numFmtId="49" fontId="2" fillId="0" borderId="0" xfId="0" applyNumberFormat="1" applyFont="1"/>
    <xf numFmtId="3" fontId="2" fillId="0" borderId="3" xfId="0" applyNumberFormat="1" applyFont="1" applyBorder="1"/>
    <xf numFmtId="3" fontId="2" fillId="0" borderId="0" xfId="0" applyNumberFormat="1" applyFont="1" applyBorder="1"/>
    <xf numFmtId="3" fontId="2" fillId="0" borderId="5" xfId="0" applyNumberFormat="1" applyFont="1" applyBorder="1"/>
    <xf numFmtId="3" fontId="2" fillId="0" borderId="4" xfId="0" applyNumberFormat="1" applyFont="1" applyBorder="1"/>
    <xf numFmtId="0" fontId="1" fillId="0" borderId="0" xfId="0" applyFont="1"/>
    <xf numFmtId="0" fontId="1" fillId="0" borderId="0" xfId="0" applyNumberFormat="1" applyFont="1"/>
    <xf numFmtId="3" fontId="0" fillId="0" borderId="0" xfId="0" applyNumberFormat="1" applyFont="1"/>
    <xf numFmtId="0" fontId="0" fillId="0" borderId="0" xfId="0" applyNumberFormat="1" applyFont="1"/>
    <xf numFmtId="49" fontId="1" fillId="2" borderId="0" xfId="0" applyNumberFormat="1" applyFont="1" applyFill="1"/>
    <xf numFmtId="3" fontId="1" fillId="2" borderId="4" xfId="0" applyNumberFormat="1" applyFont="1" applyFill="1" applyBorder="1"/>
    <xf numFmtId="49" fontId="1" fillId="3" borderId="0" xfId="0" applyNumberFormat="1" applyFont="1" applyFill="1"/>
    <xf numFmtId="3" fontId="1" fillId="3" borderId="0" xfId="0" applyNumberFormat="1" applyFont="1" applyFill="1"/>
    <xf numFmtId="3" fontId="1" fillId="2" borderId="0" xfId="0" applyNumberFormat="1" applyFont="1" applyFill="1"/>
    <xf numFmtId="3" fontId="1" fillId="2" borderId="6" xfId="0" applyNumberFormat="1" applyFont="1" applyFill="1" applyBorder="1"/>
    <xf numFmtId="3" fontId="1" fillId="2" borderId="5" xfId="0" applyNumberFormat="1" applyFont="1" applyFill="1" applyBorder="1"/>
    <xf numFmtId="49" fontId="3" fillId="0" borderId="0" xfId="0" applyNumberFormat="1" applyFont="1"/>
    <xf numFmtId="3" fontId="4" fillId="0" borderId="0" xfId="0" applyNumberFormat="1" applyFont="1"/>
    <xf numFmtId="49" fontId="4" fillId="0" borderId="0" xfId="0" applyNumberFormat="1" applyFont="1"/>
    <xf numFmtId="0" fontId="5" fillId="0" borderId="0" xfId="0" applyFont="1"/>
    <xf numFmtId="3" fontId="4" fillId="0" borderId="3" xfId="0" applyNumberFormat="1" applyFont="1" applyBorder="1"/>
    <xf numFmtId="3" fontId="4" fillId="0" borderId="0" xfId="0" applyNumberFormat="1" applyFont="1" applyBorder="1"/>
    <xf numFmtId="3" fontId="4" fillId="0" borderId="4" xfId="0" applyNumberFormat="1" applyFont="1" applyBorder="1"/>
    <xf numFmtId="3" fontId="4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08"/>
  <sheetViews>
    <sheetView tabSelected="1" workbookViewId="0">
      <pane xSplit="8" ySplit="2" topLeftCell="I276" activePane="bottomRight" state="frozenSplit"/>
      <selection pane="topRight" activeCell="I1" sqref="I1"/>
      <selection pane="bottomLeft" activeCell="A3" sqref="A3"/>
      <selection pane="bottomRight" activeCell="B295" sqref="B295"/>
    </sheetView>
  </sheetViews>
  <sheetFormatPr defaultRowHeight="15" outlineLevelRow="4" outlineLevelCol="1"/>
  <cols>
    <col min="1" max="7" width="3" style="16" customWidth="1"/>
    <col min="8" max="8" width="45.5703125" style="16" bestFit="1" customWidth="1"/>
    <col min="9" max="9" width="13.28515625" style="17" bestFit="1" customWidth="1" outlineLevel="1"/>
    <col min="10" max="10" width="2.28515625" style="18" customWidth="1" outlineLevel="1"/>
    <col min="11" max="11" width="13.28515625" style="17" bestFit="1" customWidth="1" outlineLevel="1"/>
    <col min="12" max="12" width="2.28515625" style="18" customWidth="1" outlineLevel="1"/>
    <col min="13" max="13" width="10.5703125" style="17" bestFit="1" customWidth="1" outlineLevel="1"/>
    <col min="14" max="16384" width="9.140625" style="4"/>
  </cols>
  <sheetData>
    <row r="1" spans="1:13" ht="15.75" thickBot="1">
      <c r="A1" s="1"/>
      <c r="B1" s="1"/>
      <c r="C1" s="1"/>
      <c r="D1" s="1"/>
      <c r="E1" s="1"/>
      <c r="F1" s="1"/>
      <c r="G1" s="1"/>
      <c r="H1" s="1"/>
      <c r="I1" s="2"/>
      <c r="J1" s="3"/>
      <c r="K1" s="2"/>
      <c r="L1" s="3"/>
      <c r="M1" s="2"/>
    </row>
    <row r="2" spans="1:13" s="8" customFormat="1" ht="16.5" thickTop="1" thickBot="1">
      <c r="A2" s="5"/>
      <c r="B2" s="5"/>
      <c r="C2" s="5"/>
      <c r="D2" s="5"/>
      <c r="E2" s="5"/>
      <c r="F2" s="5"/>
      <c r="G2" s="5"/>
      <c r="H2" s="5"/>
      <c r="I2" s="6" t="s">
        <v>0</v>
      </c>
      <c r="J2" s="7"/>
      <c r="K2" s="6" t="s">
        <v>1</v>
      </c>
      <c r="L2" s="7"/>
      <c r="M2" s="6" t="s">
        <v>2</v>
      </c>
    </row>
    <row r="3" spans="1:13" ht="15.75" thickTop="1">
      <c r="A3" s="1"/>
      <c r="B3" s="1" t="s">
        <v>3</v>
      </c>
      <c r="C3" s="1"/>
      <c r="D3" s="1"/>
      <c r="E3" s="1"/>
      <c r="F3" s="1"/>
      <c r="G3" s="1"/>
      <c r="H3" s="1"/>
      <c r="I3" s="9"/>
      <c r="J3" s="10"/>
      <c r="K3" s="9"/>
      <c r="L3" s="10"/>
      <c r="M3" s="9"/>
    </row>
    <row r="4" spans="1:13" outlineLevel="1">
      <c r="A4" s="1"/>
      <c r="B4" s="1"/>
      <c r="C4" s="1"/>
      <c r="D4" s="1" t="s">
        <v>4</v>
      </c>
      <c r="E4" s="1"/>
      <c r="F4" s="1"/>
      <c r="G4" s="1"/>
      <c r="H4" s="1"/>
      <c r="I4" s="9"/>
      <c r="J4" s="10"/>
      <c r="K4" s="9"/>
      <c r="L4" s="10"/>
      <c r="M4" s="9"/>
    </row>
    <row r="5" spans="1:13" outlineLevel="2">
      <c r="A5" s="1"/>
      <c r="B5" s="1"/>
      <c r="C5" s="1"/>
      <c r="D5" s="1"/>
      <c r="E5" s="1" t="s">
        <v>5</v>
      </c>
      <c r="F5" s="1"/>
      <c r="G5" s="1"/>
      <c r="H5" s="1"/>
      <c r="I5" s="9"/>
      <c r="J5" s="10"/>
      <c r="K5" s="9"/>
      <c r="L5" s="10"/>
      <c r="M5" s="9"/>
    </row>
    <row r="6" spans="1:13" outlineLevel="2">
      <c r="A6" s="1"/>
      <c r="B6" s="1"/>
      <c r="C6" s="1"/>
      <c r="D6" s="1"/>
      <c r="E6" s="1"/>
      <c r="F6" s="1" t="s">
        <v>6</v>
      </c>
      <c r="G6" s="1"/>
      <c r="H6" s="1"/>
      <c r="I6" s="9">
        <v>489048</v>
      </c>
      <c r="J6" s="10"/>
      <c r="K6" s="9">
        <v>440467.38</v>
      </c>
      <c r="L6" s="10"/>
      <c r="M6" s="9">
        <f>ROUND((I6-K6),5)</f>
        <v>48580.62</v>
      </c>
    </row>
    <row r="7" spans="1:13" outlineLevel="2">
      <c r="A7" s="1"/>
      <c r="B7" s="1"/>
      <c r="C7" s="1"/>
      <c r="D7" s="1"/>
      <c r="E7" s="1"/>
      <c r="F7" s="1" t="s">
        <v>7</v>
      </c>
      <c r="G7" s="1"/>
      <c r="H7" s="1"/>
      <c r="I7" s="9">
        <v>538274</v>
      </c>
      <c r="J7" s="10"/>
      <c r="K7" s="9">
        <v>463469.98</v>
      </c>
      <c r="L7" s="10"/>
      <c r="M7" s="9">
        <f>ROUND((I7-K7),5)</f>
        <v>74804.02</v>
      </c>
    </row>
    <row r="8" spans="1:13" outlineLevel="3">
      <c r="A8" s="1"/>
      <c r="B8" s="1"/>
      <c r="C8" s="1"/>
      <c r="D8" s="1"/>
      <c r="E8" s="1"/>
      <c r="F8" s="1" t="s">
        <v>8</v>
      </c>
      <c r="G8" s="1"/>
      <c r="H8" s="1"/>
      <c r="I8" s="9"/>
      <c r="J8" s="10"/>
      <c r="K8" s="9"/>
      <c r="L8" s="10"/>
      <c r="M8" s="9"/>
    </row>
    <row r="9" spans="1:13" outlineLevel="3">
      <c r="A9" s="1"/>
      <c r="B9" s="1"/>
      <c r="C9" s="1"/>
      <c r="D9" s="1"/>
      <c r="E9" s="1"/>
      <c r="F9" s="1"/>
      <c r="G9" s="1" t="s">
        <v>9</v>
      </c>
      <c r="H9" s="1"/>
      <c r="I9" s="9">
        <v>57654</v>
      </c>
      <c r="J9" s="10"/>
      <c r="K9" s="9">
        <v>70477.7</v>
      </c>
      <c r="L9" s="10"/>
      <c r="M9" s="9">
        <f t="shared" ref="M9:M18" si="0">ROUND((I9-K9),5)</f>
        <v>-12823.7</v>
      </c>
    </row>
    <row r="10" spans="1:13" outlineLevel="3">
      <c r="A10" s="1"/>
      <c r="B10" s="1"/>
      <c r="C10" s="1"/>
      <c r="D10" s="1"/>
      <c r="E10" s="1"/>
      <c r="F10" s="1"/>
      <c r="G10" s="1" t="s">
        <v>10</v>
      </c>
      <c r="H10" s="1"/>
      <c r="I10" s="9">
        <v>2432</v>
      </c>
      <c r="J10" s="10"/>
      <c r="K10" s="9">
        <v>2266.1999999999998</v>
      </c>
      <c r="L10" s="10"/>
      <c r="M10" s="9">
        <f t="shared" si="0"/>
        <v>165.8</v>
      </c>
    </row>
    <row r="11" spans="1:13" outlineLevel="3">
      <c r="A11" s="1"/>
      <c r="B11" s="1"/>
      <c r="C11" s="1"/>
      <c r="D11" s="1"/>
      <c r="E11" s="1"/>
      <c r="F11" s="1"/>
      <c r="G11" s="1" t="s">
        <v>11</v>
      </c>
      <c r="H11" s="1"/>
      <c r="I11" s="9">
        <v>52968</v>
      </c>
      <c r="J11" s="10"/>
      <c r="K11" s="9">
        <v>103432.29</v>
      </c>
      <c r="L11" s="10"/>
      <c r="M11" s="9">
        <f t="shared" si="0"/>
        <v>-50464.29</v>
      </c>
    </row>
    <row r="12" spans="1:13" outlineLevel="3">
      <c r="A12" s="1"/>
      <c r="B12" s="1"/>
      <c r="C12" s="1"/>
      <c r="D12" s="1"/>
      <c r="E12" s="1"/>
      <c r="F12" s="1"/>
      <c r="G12" s="1" t="s">
        <v>12</v>
      </c>
      <c r="H12" s="1"/>
      <c r="I12" s="9">
        <v>6097</v>
      </c>
      <c r="J12" s="10"/>
      <c r="K12" s="9">
        <v>2780</v>
      </c>
      <c r="L12" s="10"/>
      <c r="M12" s="9">
        <f t="shared" si="0"/>
        <v>3317</v>
      </c>
    </row>
    <row r="13" spans="1:13" ht="15.75" outlineLevel="3" thickBot="1">
      <c r="A13" s="1"/>
      <c r="B13" s="1"/>
      <c r="C13" s="1"/>
      <c r="D13" s="1"/>
      <c r="E13" s="1"/>
      <c r="F13" s="1"/>
      <c r="G13" s="1" t="s">
        <v>13</v>
      </c>
      <c r="H13" s="1"/>
      <c r="I13" s="11">
        <v>-109</v>
      </c>
      <c r="J13" s="10"/>
      <c r="K13" s="11">
        <v>0</v>
      </c>
      <c r="L13" s="10"/>
      <c r="M13" s="11">
        <f t="shared" si="0"/>
        <v>-109</v>
      </c>
    </row>
    <row r="14" spans="1:13" outlineLevel="2">
      <c r="A14" s="1"/>
      <c r="B14" s="1"/>
      <c r="C14" s="1"/>
      <c r="D14" s="1"/>
      <c r="E14" s="1"/>
      <c r="F14" s="1" t="s">
        <v>14</v>
      </c>
      <c r="G14" s="1"/>
      <c r="H14" s="1"/>
      <c r="I14" s="9">
        <f>ROUND(SUM(I8:I13),5)</f>
        <v>119042</v>
      </c>
      <c r="J14" s="10"/>
      <c r="K14" s="9">
        <f>ROUND(SUM(K8:K13),5)</f>
        <v>178956.19</v>
      </c>
      <c r="L14" s="10"/>
      <c r="M14" s="9">
        <f t="shared" si="0"/>
        <v>-59914.19</v>
      </c>
    </row>
    <row r="15" spans="1:13" outlineLevel="2">
      <c r="A15" s="1"/>
      <c r="B15" s="1"/>
      <c r="C15" s="1"/>
      <c r="D15" s="1"/>
      <c r="E15" s="1"/>
      <c r="F15" s="1" t="s">
        <v>15</v>
      </c>
      <c r="G15" s="1"/>
      <c r="H15" s="1"/>
      <c r="I15" s="9">
        <v>41301.35</v>
      </c>
      <c r="J15" s="10"/>
      <c r="K15" s="9">
        <v>39066.129999999997</v>
      </c>
      <c r="L15" s="10"/>
      <c r="M15" s="9">
        <f t="shared" si="0"/>
        <v>2235.2199999999998</v>
      </c>
    </row>
    <row r="16" spans="1:13" outlineLevel="2">
      <c r="A16" s="1"/>
      <c r="B16" s="1"/>
      <c r="C16" s="1"/>
      <c r="D16" s="1"/>
      <c r="E16" s="1"/>
      <c r="F16" s="1" t="s">
        <v>16</v>
      </c>
      <c r="G16" s="1"/>
      <c r="H16" s="1"/>
      <c r="I16" s="9">
        <v>65000</v>
      </c>
      <c r="J16" s="10"/>
      <c r="K16" s="9">
        <v>65000</v>
      </c>
      <c r="L16" s="10"/>
      <c r="M16" s="9">
        <f t="shared" si="0"/>
        <v>0</v>
      </c>
    </row>
    <row r="17" spans="1:13" outlineLevel="2">
      <c r="A17" s="1"/>
      <c r="B17" s="1"/>
      <c r="C17" s="1"/>
      <c r="D17" s="1"/>
      <c r="E17" s="1"/>
      <c r="F17" s="1" t="s">
        <v>17</v>
      </c>
      <c r="G17" s="1"/>
      <c r="H17" s="1"/>
      <c r="I17" s="9">
        <v>8240</v>
      </c>
      <c r="J17" s="10"/>
      <c r="K17" s="9">
        <v>12430</v>
      </c>
      <c r="L17" s="10"/>
      <c r="M17" s="9">
        <f t="shared" si="0"/>
        <v>-4190</v>
      </c>
    </row>
    <row r="18" spans="1:13" outlineLevel="2">
      <c r="A18" s="1"/>
      <c r="B18" s="1"/>
      <c r="C18" s="1"/>
      <c r="D18" s="1"/>
      <c r="E18" s="1"/>
      <c r="F18" s="1" t="s">
        <v>18</v>
      </c>
      <c r="G18" s="1"/>
      <c r="H18" s="1"/>
      <c r="I18" s="9">
        <v>-56.79</v>
      </c>
      <c r="J18" s="10"/>
      <c r="K18" s="9">
        <v>8920</v>
      </c>
      <c r="L18" s="10"/>
      <c r="M18" s="9">
        <f t="shared" si="0"/>
        <v>-8976.7900000000009</v>
      </c>
    </row>
    <row r="19" spans="1:13" outlineLevel="3">
      <c r="A19" s="1"/>
      <c r="B19" s="1"/>
      <c r="C19" s="1"/>
      <c r="D19" s="1"/>
      <c r="E19" s="1"/>
      <c r="F19" s="1" t="s">
        <v>19</v>
      </c>
      <c r="G19" s="1"/>
      <c r="H19" s="1"/>
      <c r="I19" s="9"/>
      <c r="J19" s="10"/>
      <c r="K19" s="9"/>
      <c r="L19" s="10"/>
      <c r="M19" s="9"/>
    </row>
    <row r="20" spans="1:13" outlineLevel="3">
      <c r="A20" s="1"/>
      <c r="B20" s="1"/>
      <c r="C20" s="1"/>
      <c r="D20" s="1"/>
      <c r="E20" s="1"/>
      <c r="F20" s="1"/>
      <c r="G20" s="1" t="s">
        <v>20</v>
      </c>
      <c r="H20" s="1"/>
      <c r="I20" s="9">
        <v>261463.67</v>
      </c>
      <c r="J20" s="10"/>
      <c r="K20" s="9">
        <v>266337.25</v>
      </c>
      <c r="L20" s="10"/>
      <c r="M20" s="9">
        <f>ROUND((I20-K20),5)</f>
        <v>-4873.58</v>
      </c>
    </row>
    <row r="21" spans="1:13" ht="15.75" outlineLevel="3" thickBot="1">
      <c r="A21" s="1"/>
      <c r="B21" s="1"/>
      <c r="C21" s="1"/>
      <c r="D21" s="1"/>
      <c r="E21" s="1"/>
      <c r="F21" s="1"/>
      <c r="G21" s="1" t="s">
        <v>21</v>
      </c>
      <c r="H21" s="1"/>
      <c r="I21" s="11">
        <v>295934</v>
      </c>
      <c r="J21" s="10"/>
      <c r="K21" s="11">
        <v>301186.31</v>
      </c>
      <c r="L21" s="10"/>
      <c r="M21" s="11">
        <f>ROUND((I21-K21),5)</f>
        <v>-5252.31</v>
      </c>
    </row>
    <row r="22" spans="1:13" outlineLevel="2">
      <c r="A22" s="1"/>
      <c r="B22" s="1"/>
      <c r="C22" s="1"/>
      <c r="D22" s="1"/>
      <c r="E22" s="1"/>
      <c r="F22" s="1" t="s">
        <v>22</v>
      </c>
      <c r="G22" s="1"/>
      <c r="H22" s="1"/>
      <c r="I22" s="9">
        <f>ROUND(SUM(I19:I21),5)</f>
        <v>557397.67000000004</v>
      </c>
      <c r="J22" s="10"/>
      <c r="K22" s="9">
        <f>ROUND(SUM(K19:K21),5)</f>
        <v>567523.56000000006</v>
      </c>
      <c r="L22" s="10"/>
      <c r="M22" s="9">
        <f>ROUND((I22-K22),5)</f>
        <v>-10125.89</v>
      </c>
    </row>
    <row r="23" spans="1:13" outlineLevel="2">
      <c r="A23" s="1"/>
      <c r="B23" s="1"/>
      <c r="C23" s="1"/>
      <c r="D23" s="1"/>
      <c r="E23" s="1"/>
      <c r="F23" s="1" t="s">
        <v>23</v>
      </c>
      <c r="G23" s="1"/>
      <c r="H23" s="1"/>
      <c r="I23" s="9">
        <v>220659</v>
      </c>
      <c r="J23" s="10"/>
      <c r="K23" s="9">
        <v>228940.74</v>
      </c>
      <c r="L23" s="10"/>
      <c r="M23" s="9">
        <f>ROUND((I23-K23),5)</f>
        <v>-8281.74</v>
      </c>
    </row>
    <row r="24" spans="1:13" outlineLevel="3">
      <c r="A24" s="1"/>
      <c r="B24" s="1"/>
      <c r="C24" s="1"/>
      <c r="D24" s="1"/>
      <c r="E24" s="1"/>
      <c r="F24" s="1" t="s">
        <v>24</v>
      </c>
      <c r="G24" s="1"/>
      <c r="H24" s="1"/>
      <c r="I24" s="9"/>
      <c r="J24" s="10"/>
      <c r="K24" s="9"/>
      <c r="L24" s="10"/>
      <c r="M24" s="9"/>
    </row>
    <row r="25" spans="1:13" outlineLevel="3">
      <c r="A25" s="1"/>
      <c r="B25" s="1"/>
      <c r="C25" s="1"/>
      <c r="D25" s="1"/>
      <c r="E25" s="1"/>
      <c r="F25" s="1"/>
      <c r="G25" s="1" t="s">
        <v>25</v>
      </c>
      <c r="H25" s="1"/>
      <c r="I25" s="9">
        <v>229997</v>
      </c>
      <c r="J25" s="10"/>
      <c r="K25" s="9">
        <v>237949.36</v>
      </c>
      <c r="L25" s="10"/>
      <c r="M25" s="9">
        <f t="shared" ref="M25:M37" si="1">ROUND((I25-K25),5)</f>
        <v>-7952.36</v>
      </c>
    </row>
    <row r="26" spans="1:13" outlineLevel="3">
      <c r="A26" s="1"/>
      <c r="B26" s="1"/>
      <c r="C26" s="1"/>
      <c r="D26" s="1"/>
      <c r="E26" s="1"/>
      <c r="F26" s="1"/>
      <c r="G26" s="1" t="s">
        <v>26</v>
      </c>
      <c r="H26" s="1"/>
      <c r="I26" s="9">
        <v>30</v>
      </c>
      <c r="J26" s="10"/>
      <c r="K26" s="9">
        <v>1820</v>
      </c>
      <c r="L26" s="10"/>
      <c r="M26" s="9">
        <f t="shared" si="1"/>
        <v>-1790</v>
      </c>
    </row>
    <row r="27" spans="1:13" outlineLevel="3">
      <c r="A27" s="1"/>
      <c r="B27" s="1"/>
      <c r="C27" s="1"/>
      <c r="D27" s="1"/>
      <c r="E27" s="1"/>
      <c r="F27" s="1"/>
      <c r="G27" s="1" t="s">
        <v>27</v>
      </c>
      <c r="H27" s="1"/>
      <c r="I27" s="9">
        <v>18672.11</v>
      </c>
      <c r="J27" s="10"/>
      <c r="K27" s="9">
        <v>29697.32</v>
      </c>
      <c r="L27" s="10"/>
      <c r="M27" s="9">
        <f t="shared" si="1"/>
        <v>-11025.21</v>
      </c>
    </row>
    <row r="28" spans="1:13" outlineLevel="3">
      <c r="A28" s="1"/>
      <c r="B28" s="1"/>
      <c r="C28" s="1"/>
      <c r="D28" s="1"/>
      <c r="E28" s="1"/>
      <c r="F28" s="1"/>
      <c r="G28" s="1" t="s">
        <v>28</v>
      </c>
      <c r="H28" s="1"/>
      <c r="I28" s="9">
        <v>1840.28</v>
      </c>
      <c r="J28" s="10"/>
      <c r="K28" s="9">
        <v>441.8</v>
      </c>
      <c r="L28" s="10"/>
      <c r="M28" s="9">
        <f t="shared" si="1"/>
        <v>1398.48</v>
      </c>
    </row>
    <row r="29" spans="1:13" outlineLevel="3">
      <c r="A29" s="1"/>
      <c r="B29" s="1"/>
      <c r="C29" s="1"/>
      <c r="D29" s="1"/>
      <c r="E29" s="1"/>
      <c r="F29" s="1"/>
      <c r="G29" s="1" t="s">
        <v>29</v>
      </c>
      <c r="H29" s="1"/>
      <c r="I29" s="9">
        <v>58322</v>
      </c>
      <c r="J29" s="10"/>
      <c r="K29" s="9">
        <v>86346.91</v>
      </c>
      <c r="L29" s="10"/>
      <c r="M29" s="9">
        <f t="shared" si="1"/>
        <v>-28024.91</v>
      </c>
    </row>
    <row r="30" spans="1:13" outlineLevel="3">
      <c r="A30" s="1"/>
      <c r="B30" s="1"/>
      <c r="C30" s="1"/>
      <c r="D30" s="1"/>
      <c r="E30" s="1"/>
      <c r="F30" s="1"/>
      <c r="G30" s="1" t="s">
        <v>30</v>
      </c>
      <c r="H30" s="1"/>
      <c r="I30" s="9">
        <v>42306</v>
      </c>
      <c r="J30" s="10"/>
      <c r="K30" s="9">
        <v>12849.58</v>
      </c>
      <c r="L30" s="10"/>
      <c r="M30" s="9">
        <f t="shared" si="1"/>
        <v>29456.42</v>
      </c>
    </row>
    <row r="31" spans="1:13" outlineLevel="3">
      <c r="A31" s="1"/>
      <c r="B31" s="1"/>
      <c r="C31" s="1"/>
      <c r="D31" s="1"/>
      <c r="E31" s="1"/>
      <c r="F31" s="1"/>
      <c r="G31" s="1" t="s">
        <v>31</v>
      </c>
      <c r="H31" s="1"/>
      <c r="I31" s="9">
        <v>850</v>
      </c>
      <c r="J31" s="10"/>
      <c r="K31" s="9">
        <v>0</v>
      </c>
      <c r="L31" s="10"/>
      <c r="M31" s="9">
        <f t="shared" si="1"/>
        <v>850</v>
      </c>
    </row>
    <row r="32" spans="1:13" outlineLevel="3">
      <c r="A32" s="1"/>
      <c r="B32" s="1"/>
      <c r="C32" s="1"/>
      <c r="D32" s="1"/>
      <c r="E32" s="1"/>
      <c r="F32" s="1"/>
      <c r="G32" s="1" t="s">
        <v>32</v>
      </c>
      <c r="H32" s="1"/>
      <c r="I32" s="9">
        <v>27594</v>
      </c>
      <c r="J32" s="10"/>
      <c r="K32" s="9">
        <v>4453</v>
      </c>
      <c r="L32" s="10"/>
      <c r="M32" s="9">
        <f t="shared" si="1"/>
        <v>23141</v>
      </c>
    </row>
    <row r="33" spans="1:13" outlineLevel="3">
      <c r="A33" s="1"/>
      <c r="B33" s="1"/>
      <c r="C33" s="1"/>
      <c r="D33" s="1"/>
      <c r="E33" s="1"/>
      <c r="F33" s="1"/>
      <c r="G33" s="1" t="s">
        <v>33</v>
      </c>
      <c r="H33" s="1"/>
      <c r="I33" s="9">
        <v>0</v>
      </c>
      <c r="J33" s="10"/>
      <c r="K33" s="9">
        <v>0</v>
      </c>
      <c r="L33" s="10"/>
      <c r="M33" s="9">
        <f t="shared" si="1"/>
        <v>0</v>
      </c>
    </row>
    <row r="34" spans="1:13" outlineLevel="3">
      <c r="A34" s="1"/>
      <c r="B34" s="1"/>
      <c r="C34" s="1"/>
      <c r="D34" s="1"/>
      <c r="E34" s="1"/>
      <c r="F34" s="1"/>
      <c r="G34" s="1" t="s">
        <v>34</v>
      </c>
      <c r="H34" s="1"/>
      <c r="I34" s="9">
        <v>45</v>
      </c>
      <c r="J34" s="10"/>
      <c r="K34" s="9">
        <v>0</v>
      </c>
      <c r="L34" s="10"/>
      <c r="M34" s="9">
        <f t="shared" si="1"/>
        <v>45</v>
      </c>
    </row>
    <row r="35" spans="1:13" ht="15.75" outlineLevel="3" thickBot="1">
      <c r="A35" s="1"/>
      <c r="B35" s="1"/>
      <c r="C35" s="1"/>
      <c r="D35" s="1"/>
      <c r="E35" s="1"/>
      <c r="F35" s="1"/>
      <c r="G35" s="1" t="s">
        <v>35</v>
      </c>
      <c r="H35" s="1"/>
      <c r="I35" s="11">
        <v>3108.91</v>
      </c>
      <c r="J35" s="10"/>
      <c r="K35" s="11">
        <v>1843</v>
      </c>
      <c r="L35" s="10"/>
      <c r="M35" s="11">
        <f t="shared" si="1"/>
        <v>1265.9100000000001</v>
      </c>
    </row>
    <row r="36" spans="1:13" outlineLevel="2">
      <c r="A36" s="1"/>
      <c r="B36" s="1"/>
      <c r="C36" s="1"/>
      <c r="D36" s="1"/>
      <c r="E36" s="1"/>
      <c r="F36" s="1" t="s">
        <v>36</v>
      </c>
      <c r="G36" s="1"/>
      <c r="H36" s="1"/>
      <c r="I36" s="9">
        <f>ROUND(SUM(I24:I35),5)</f>
        <v>382765.3</v>
      </c>
      <c r="J36" s="10"/>
      <c r="K36" s="9">
        <f>ROUND(SUM(K24:K35),5)</f>
        <v>375400.97</v>
      </c>
      <c r="L36" s="10"/>
      <c r="M36" s="9">
        <f t="shared" si="1"/>
        <v>7364.33</v>
      </c>
    </row>
    <row r="37" spans="1:13" outlineLevel="2">
      <c r="A37" s="1"/>
      <c r="B37" s="1"/>
      <c r="C37" s="1"/>
      <c r="D37" s="1"/>
      <c r="E37" s="1"/>
      <c r="F37" s="1" t="s">
        <v>37</v>
      </c>
      <c r="G37" s="1"/>
      <c r="H37" s="1"/>
      <c r="I37" s="9">
        <v>183356</v>
      </c>
      <c r="J37" s="10"/>
      <c r="K37" s="9">
        <v>232544.81</v>
      </c>
      <c r="L37" s="10"/>
      <c r="M37" s="9">
        <f t="shared" si="1"/>
        <v>-49188.81</v>
      </c>
    </row>
    <row r="38" spans="1:13" outlineLevel="3">
      <c r="A38" s="1"/>
      <c r="B38" s="1"/>
      <c r="C38" s="1"/>
      <c r="D38" s="1"/>
      <c r="E38" s="1"/>
      <c r="F38" s="1" t="s">
        <v>38</v>
      </c>
      <c r="G38" s="1"/>
      <c r="H38" s="1"/>
      <c r="I38" s="9"/>
      <c r="J38" s="10"/>
      <c r="K38" s="9"/>
      <c r="L38" s="10"/>
      <c r="M38" s="9"/>
    </row>
    <row r="39" spans="1:13" outlineLevel="3">
      <c r="A39" s="1"/>
      <c r="B39" s="1"/>
      <c r="C39" s="1"/>
      <c r="D39" s="1"/>
      <c r="E39" s="1"/>
      <c r="F39" s="1"/>
      <c r="G39" s="1" t="s">
        <v>39</v>
      </c>
      <c r="H39" s="1"/>
      <c r="I39" s="9">
        <v>1750</v>
      </c>
      <c r="J39" s="10"/>
      <c r="K39" s="9">
        <v>2500</v>
      </c>
      <c r="L39" s="10"/>
      <c r="M39" s="9">
        <f t="shared" ref="M39:M47" si="2">ROUND((I39-K39),5)</f>
        <v>-750</v>
      </c>
    </row>
    <row r="40" spans="1:13" outlineLevel="3">
      <c r="A40" s="1"/>
      <c r="B40" s="1"/>
      <c r="C40" s="1"/>
      <c r="D40" s="1"/>
      <c r="E40" s="1"/>
      <c r="F40" s="1"/>
      <c r="G40" s="1" t="s">
        <v>40</v>
      </c>
      <c r="H40" s="1"/>
      <c r="I40" s="9">
        <v>35405</v>
      </c>
      <c r="J40" s="10"/>
      <c r="K40" s="9">
        <v>261.8</v>
      </c>
      <c r="L40" s="10"/>
      <c r="M40" s="9">
        <f t="shared" si="2"/>
        <v>35143.199999999997</v>
      </c>
    </row>
    <row r="41" spans="1:13" outlineLevel="3">
      <c r="A41" s="1"/>
      <c r="B41" s="1"/>
      <c r="C41" s="1"/>
      <c r="D41" s="1"/>
      <c r="E41" s="1"/>
      <c r="F41" s="1"/>
      <c r="G41" s="1" t="s">
        <v>41</v>
      </c>
      <c r="H41" s="1"/>
      <c r="I41" s="9">
        <v>64</v>
      </c>
      <c r="J41" s="10"/>
      <c r="K41" s="9">
        <v>48.69</v>
      </c>
      <c r="L41" s="10"/>
      <c r="M41" s="9">
        <f t="shared" si="2"/>
        <v>15.31</v>
      </c>
    </row>
    <row r="42" spans="1:13" outlineLevel="3">
      <c r="A42" s="1"/>
      <c r="B42" s="1"/>
      <c r="C42" s="1"/>
      <c r="D42" s="1"/>
      <c r="E42" s="1"/>
      <c r="F42" s="1"/>
      <c r="G42" s="1" t="s">
        <v>42</v>
      </c>
      <c r="H42" s="1"/>
      <c r="I42" s="9">
        <v>-77</v>
      </c>
      <c r="J42" s="10"/>
      <c r="K42" s="9">
        <v>32</v>
      </c>
      <c r="L42" s="10"/>
      <c r="M42" s="9">
        <f t="shared" si="2"/>
        <v>-109</v>
      </c>
    </row>
    <row r="43" spans="1:13" outlineLevel="3">
      <c r="A43" s="1"/>
      <c r="B43" s="1"/>
      <c r="C43" s="1"/>
      <c r="D43" s="1"/>
      <c r="E43" s="1"/>
      <c r="F43" s="1"/>
      <c r="G43" s="1" t="s">
        <v>43</v>
      </c>
      <c r="H43" s="1"/>
      <c r="I43" s="9">
        <v>1614</v>
      </c>
      <c r="J43" s="10"/>
      <c r="K43" s="9">
        <v>74</v>
      </c>
      <c r="L43" s="10"/>
      <c r="M43" s="9">
        <f t="shared" si="2"/>
        <v>1540</v>
      </c>
    </row>
    <row r="44" spans="1:13" outlineLevel="3">
      <c r="A44" s="1"/>
      <c r="B44" s="1"/>
      <c r="C44" s="1"/>
      <c r="D44" s="1"/>
      <c r="E44" s="1"/>
      <c r="F44" s="1"/>
      <c r="G44" s="1" t="s">
        <v>44</v>
      </c>
      <c r="H44" s="1"/>
      <c r="I44" s="9">
        <v>335</v>
      </c>
      <c r="J44" s="10"/>
      <c r="K44" s="9">
        <v>1259</v>
      </c>
      <c r="L44" s="10"/>
      <c r="M44" s="9">
        <f t="shared" si="2"/>
        <v>-924</v>
      </c>
    </row>
    <row r="45" spans="1:13" outlineLevel="3">
      <c r="A45" s="1"/>
      <c r="B45" s="1"/>
      <c r="C45" s="1"/>
      <c r="D45" s="1"/>
      <c r="E45" s="1"/>
      <c r="F45" s="1"/>
      <c r="G45" s="1" t="s">
        <v>45</v>
      </c>
      <c r="H45" s="1"/>
      <c r="I45" s="9">
        <v>27094</v>
      </c>
      <c r="J45" s="10"/>
      <c r="K45" s="9">
        <v>30982.2</v>
      </c>
      <c r="L45" s="10"/>
      <c r="M45" s="9">
        <f t="shared" si="2"/>
        <v>-3888.2</v>
      </c>
    </row>
    <row r="46" spans="1:13" ht="15.75" outlineLevel="3" thickBot="1">
      <c r="A46" s="1"/>
      <c r="B46" s="1"/>
      <c r="C46" s="1"/>
      <c r="D46" s="1"/>
      <c r="E46" s="1"/>
      <c r="F46" s="1"/>
      <c r="G46" s="1" t="s">
        <v>46</v>
      </c>
      <c r="H46" s="1"/>
      <c r="I46" s="11">
        <v>4310</v>
      </c>
      <c r="J46" s="10"/>
      <c r="K46" s="11">
        <v>185.82</v>
      </c>
      <c r="L46" s="10"/>
      <c r="M46" s="11">
        <f t="shared" si="2"/>
        <v>4124.18</v>
      </c>
    </row>
    <row r="47" spans="1:13" outlineLevel="2">
      <c r="A47" s="1"/>
      <c r="B47" s="1"/>
      <c r="C47" s="1"/>
      <c r="D47" s="1"/>
      <c r="E47" s="1"/>
      <c r="F47" s="1" t="s">
        <v>47</v>
      </c>
      <c r="G47" s="1"/>
      <c r="H47" s="1"/>
      <c r="I47" s="9">
        <f>ROUND(SUM(I38:I46),5)</f>
        <v>70495</v>
      </c>
      <c r="J47" s="10"/>
      <c r="K47" s="9">
        <f>ROUND(SUM(K38:K46),5)</f>
        <v>35343.51</v>
      </c>
      <c r="L47" s="10"/>
      <c r="M47" s="9">
        <f t="shared" si="2"/>
        <v>35151.49</v>
      </c>
    </row>
    <row r="48" spans="1:13" outlineLevel="3">
      <c r="A48" s="1"/>
      <c r="B48" s="1"/>
      <c r="C48" s="1"/>
      <c r="D48" s="1"/>
      <c r="E48" s="1"/>
      <c r="F48" s="1" t="s">
        <v>48</v>
      </c>
      <c r="G48" s="1"/>
      <c r="H48" s="1"/>
      <c r="I48" s="9"/>
      <c r="J48" s="10"/>
      <c r="K48" s="9"/>
      <c r="L48" s="10"/>
      <c r="M48" s="9"/>
    </row>
    <row r="49" spans="1:13" outlineLevel="3">
      <c r="A49" s="1"/>
      <c r="B49" s="1"/>
      <c r="C49" s="1"/>
      <c r="D49" s="1"/>
      <c r="E49" s="1"/>
      <c r="F49" s="1"/>
      <c r="G49" s="1" t="s">
        <v>49</v>
      </c>
      <c r="H49" s="1"/>
      <c r="I49" s="9">
        <v>1715</v>
      </c>
      <c r="J49" s="10"/>
      <c r="K49" s="9">
        <v>841.72</v>
      </c>
      <c r="L49" s="10"/>
      <c r="M49" s="9">
        <f t="shared" ref="M49:M55" si="3">ROUND((I49-K49),5)</f>
        <v>873.28</v>
      </c>
    </row>
    <row r="50" spans="1:13" outlineLevel="3">
      <c r="A50" s="1"/>
      <c r="B50" s="1"/>
      <c r="C50" s="1"/>
      <c r="D50" s="1"/>
      <c r="E50" s="1"/>
      <c r="F50" s="1"/>
      <c r="G50" s="1" t="s">
        <v>50</v>
      </c>
      <c r="H50" s="1"/>
      <c r="I50" s="9">
        <v>-387</v>
      </c>
      <c r="J50" s="10"/>
      <c r="K50" s="9">
        <v>-1941.09</v>
      </c>
      <c r="L50" s="10"/>
      <c r="M50" s="9">
        <f t="shared" si="3"/>
        <v>1554.09</v>
      </c>
    </row>
    <row r="51" spans="1:13" ht="15.75" outlineLevel="3" thickBot="1">
      <c r="A51" s="1"/>
      <c r="B51" s="1"/>
      <c r="C51" s="1"/>
      <c r="D51" s="1"/>
      <c r="E51" s="1"/>
      <c r="F51" s="1"/>
      <c r="G51" s="1" t="s">
        <v>51</v>
      </c>
      <c r="H51" s="1"/>
      <c r="I51" s="12">
        <v>-868.8</v>
      </c>
      <c r="J51" s="10"/>
      <c r="K51" s="12">
        <v>-520.48</v>
      </c>
      <c r="L51" s="10"/>
      <c r="M51" s="12">
        <f t="shared" si="3"/>
        <v>-348.32</v>
      </c>
    </row>
    <row r="52" spans="1:13" ht="15.75" outlineLevel="2" thickBot="1">
      <c r="A52" s="1"/>
      <c r="B52" s="1"/>
      <c r="C52" s="1"/>
      <c r="D52" s="1"/>
      <c r="E52" s="1"/>
      <c r="F52" s="1" t="s">
        <v>52</v>
      </c>
      <c r="G52" s="1"/>
      <c r="H52" s="1"/>
      <c r="I52" s="13">
        <f>ROUND(SUM(I48:I51),5)</f>
        <v>459.2</v>
      </c>
      <c r="J52" s="10"/>
      <c r="K52" s="13">
        <f>ROUND(SUM(K48:K51),5)</f>
        <v>-1619.85</v>
      </c>
      <c r="L52" s="10"/>
      <c r="M52" s="13">
        <f t="shared" si="3"/>
        <v>2079.0500000000002</v>
      </c>
    </row>
    <row r="53" spans="1:13" ht="15.75" outlineLevel="1" thickBot="1">
      <c r="A53" s="1"/>
      <c r="B53" s="1"/>
      <c r="C53" s="1"/>
      <c r="D53" s="1"/>
      <c r="E53" s="1" t="s">
        <v>53</v>
      </c>
      <c r="F53" s="1"/>
      <c r="G53" s="1"/>
      <c r="H53" s="1"/>
      <c r="I53" s="13">
        <f>ROUND(SUM(I5:I7)+SUM(I14:I18)+SUM(I22:I23)+SUM(I36:I37)+I47+I52,5)</f>
        <v>2675980.73</v>
      </c>
      <c r="J53" s="10"/>
      <c r="K53" s="13">
        <f>ROUND(SUM(K5:K7)+SUM(K14:K18)+SUM(K22:K23)+SUM(K36:K37)+K47+K52,5)</f>
        <v>2646443.42</v>
      </c>
      <c r="L53" s="10"/>
      <c r="M53" s="13">
        <f t="shared" si="3"/>
        <v>29537.31</v>
      </c>
    </row>
    <row r="54" spans="1:13" ht="15.75" thickBot="1">
      <c r="A54" s="1"/>
      <c r="B54" s="19"/>
      <c r="C54" s="19"/>
      <c r="D54" s="19" t="s">
        <v>54</v>
      </c>
      <c r="E54" s="19"/>
      <c r="F54" s="19"/>
      <c r="G54" s="19"/>
      <c r="H54" s="19"/>
      <c r="I54" s="20">
        <f>ROUND(I4+I53,5)</f>
        <v>2675980.73</v>
      </c>
      <c r="J54" s="19"/>
      <c r="K54" s="20">
        <f>ROUND(K4+K53,5)</f>
        <v>2646443.42</v>
      </c>
      <c r="L54" s="19"/>
      <c r="M54" s="20">
        <f t="shared" si="3"/>
        <v>29537.31</v>
      </c>
    </row>
    <row r="55" spans="1:13" hidden="1">
      <c r="A55" s="1"/>
      <c r="B55" s="1"/>
      <c r="C55" s="1" t="s">
        <v>55</v>
      </c>
      <c r="D55" s="1"/>
      <c r="E55" s="1"/>
      <c r="F55" s="1"/>
      <c r="G55" s="1"/>
      <c r="H55" s="1"/>
      <c r="I55" s="9">
        <f>I54</f>
        <v>2675980.73</v>
      </c>
      <c r="J55" s="10"/>
      <c r="K55" s="9">
        <f>K54</f>
        <v>2646443.42</v>
      </c>
      <c r="L55" s="10"/>
      <c r="M55" s="9">
        <f t="shared" si="3"/>
        <v>29537.31</v>
      </c>
    </row>
    <row r="56" spans="1:13" outlineLevel="1">
      <c r="A56" s="1"/>
      <c r="B56" s="1"/>
      <c r="C56" s="1"/>
      <c r="D56" s="1" t="s">
        <v>56</v>
      </c>
      <c r="E56" s="1"/>
      <c r="F56" s="1"/>
      <c r="G56" s="1"/>
      <c r="H56" s="1"/>
      <c r="I56" s="9"/>
      <c r="J56" s="10"/>
      <c r="K56" s="9"/>
      <c r="L56" s="10"/>
      <c r="M56" s="9"/>
    </row>
    <row r="57" spans="1:13" outlineLevel="2">
      <c r="A57" s="1"/>
      <c r="B57" s="1"/>
      <c r="C57" s="1"/>
      <c r="D57" s="1"/>
      <c r="E57" s="1" t="s">
        <v>57</v>
      </c>
      <c r="F57" s="1"/>
      <c r="G57" s="1"/>
      <c r="H57" s="1"/>
      <c r="I57" s="9"/>
      <c r="J57" s="10"/>
      <c r="K57" s="9"/>
      <c r="L57" s="10"/>
      <c r="M57" s="9"/>
    </row>
    <row r="58" spans="1:13" outlineLevel="3">
      <c r="A58" s="1"/>
      <c r="B58" s="1"/>
      <c r="C58" s="1"/>
      <c r="D58" s="1"/>
      <c r="E58" s="1"/>
      <c r="F58" s="1" t="s">
        <v>58</v>
      </c>
      <c r="G58" s="1"/>
      <c r="H58" s="1"/>
      <c r="I58" s="9"/>
      <c r="J58" s="10"/>
      <c r="K58" s="9"/>
      <c r="L58" s="10"/>
      <c r="M58" s="9"/>
    </row>
    <row r="59" spans="1:13" outlineLevel="3">
      <c r="A59" s="1"/>
      <c r="B59" s="1"/>
      <c r="C59" s="1"/>
      <c r="D59" s="1"/>
      <c r="E59" s="1"/>
      <c r="F59" s="1"/>
      <c r="G59" s="1" t="s">
        <v>59</v>
      </c>
      <c r="H59" s="1"/>
      <c r="I59" s="9">
        <v>57827</v>
      </c>
      <c r="J59" s="10"/>
      <c r="K59" s="9">
        <v>40554.79</v>
      </c>
      <c r="L59" s="10"/>
      <c r="M59" s="9">
        <f t="shared" ref="M59:M73" si="4">ROUND((I59-K59),5)</f>
        <v>17272.21</v>
      </c>
    </row>
    <row r="60" spans="1:13" outlineLevel="3">
      <c r="A60" s="1"/>
      <c r="B60" s="1"/>
      <c r="C60" s="1"/>
      <c r="D60" s="1"/>
      <c r="E60" s="1"/>
      <c r="F60" s="1"/>
      <c r="G60" s="1" t="s">
        <v>60</v>
      </c>
      <c r="H60" s="1"/>
      <c r="I60" s="9">
        <v>30167</v>
      </c>
      <c r="J60" s="10"/>
      <c r="K60" s="9">
        <v>27559.81</v>
      </c>
      <c r="L60" s="10"/>
      <c r="M60" s="9">
        <f t="shared" si="4"/>
        <v>2607.19</v>
      </c>
    </row>
    <row r="61" spans="1:13" outlineLevel="3">
      <c r="A61" s="1"/>
      <c r="B61" s="1"/>
      <c r="C61" s="1"/>
      <c r="D61" s="1"/>
      <c r="E61" s="1"/>
      <c r="F61" s="1"/>
      <c r="G61" s="1" t="s">
        <v>61</v>
      </c>
      <c r="H61" s="1"/>
      <c r="I61" s="9">
        <v>2019.49</v>
      </c>
      <c r="J61" s="10"/>
      <c r="K61" s="9">
        <v>4860.01</v>
      </c>
      <c r="L61" s="10"/>
      <c r="M61" s="9">
        <f t="shared" si="4"/>
        <v>-2840.52</v>
      </c>
    </row>
    <row r="62" spans="1:13" outlineLevel="3">
      <c r="A62" s="1"/>
      <c r="B62" s="1"/>
      <c r="C62" s="1"/>
      <c r="D62" s="1"/>
      <c r="E62" s="1"/>
      <c r="F62" s="1"/>
      <c r="G62" s="1" t="s">
        <v>62</v>
      </c>
      <c r="H62" s="1"/>
      <c r="I62" s="9">
        <v>3407</v>
      </c>
      <c r="J62" s="10"/>
      <c r="K62" s="9">
        <v>1764</v>
      </c>
      <c r="L62" s="10"/>
      <c r="M62" s="9">
        <f t="shared" si="4"/>
        <v>1643</v>
      </c>
    </row>
    <row r="63" spans="1:13" outlineLevel="3">
      <c r="A63" s="1"/>
      <c r="B63" s="1"/>
      <c r="C63" s="1"/>
      <c r="D63" s="1"/>
      <c r="E63" s="1"/>
      <c r="F63" s="1"/>
      <c r="G63" s="1" t="s">
        <v>63</v>
      </c>
      <c r="H63" s="1"/>
      <c r="I63" s="9">
        <v>18092</v>
      </c>
      <c r="J63" s="10"/>
      <c r="K63" s="9">
        <v>13528.35</v>
      </c>
      <c r="L63" s="10"/>
      <c r="M63" s="9">
        <f t="shared" si="4"/>
        <v>4563.6499999999996</v>
      </c>
    </row>
    <row r="64" spans="1:13" outlineLevel="3">
      <c r="A64" s="1"/>
      <c r="B64" s="1"/>
      <c r="C64" s="1"/>
      <c r="D64" s="1"/>
      <c r="E64" s="1"/>
      <c r="F64" s="1"/>
      <c r="G64" s="1" t="s">
        <v>64</v>
      </c>
      <c r="H64" s="1"/>
      <c r="I64" s="9">
        <v>6200</v>
      </c>
      <c r="J64" s="10"/>
      <c r="K64" s="9">
        <v>6200</v>
      </c>
      <c r="L64" s="10"/>
      <c r="M64" s="9">
        <f t="shared" si="4"/>
        <v>0</v>
      </c>
    </row>
    <row r="65" spans="1:13" outlineLevel="3">
      <c r="A65" s="1"/>
      <c r="B65" s="1"/>
      <c r="C65" s="1"/>
      <c r="D65" s="1"/>
      <c r="E65" s="1"/>
      <c r="F65" s="1"/>
      <c r="G65" s="1" t="s">
        <v>65</v>
      </c>
      <c r="H65" s="1"/>
      <c r="I65" s="9">
        <v>7387.45</v>
      </c>
      <c r="J65" s="10"/>
      <c r="K65" s="9">
        <v>13482.84</v>
      </c>
      <c r="L65" s="10"/>
      <c r="M65" s="9">
        <f t="shared" si="4"/>
        <v>-6095.39</v>
      </c>
    </row>
    <row r="66" spans="1:13" outlineLevel="3">
      <c r="A66" s="1"/>
      <c r="B66" s="1"/>
      <c r="C66" s="1"/>
      <c r="D66" s="1"/>
      <c r="E66" s="1"/>
      <c r="F66" s="1"/>
      <c r="G66" s="1" t="s">
        <v>66</v>
      </c>
      <c r="H66" s="1"/>
      <c r="I66" s="9">
        <v>5486</v>
      </c>
      <c r="J66" s="10"/>
      <c r="K66" s="9">
        <v>4940.67</v>
      </c>
      <c r="L66" s="10"/>
      <c r="M66" s="9">
        <f t="shared" si="4"/>
        <v>545.33000000000004</v>
      </c>
    </row>
    <row r="67" spans="1:13" outlineLevel="3">
      <c r="A67" s="1"/>
      <c r="B67" s="1"/>
      <c r="C67" s="1"/>
      <c r="D67" s="1"/>
      <c r="E67" s="1"/>
      <c r="F67" s="1"/>
      <c r="G67" s="1" t="s">
        <v>67</v>
      </c>
      <c r="H67" s="1"/>
      <c r="I67" s="9">
        <v>6583.32</v>
      </c>
      <c r="J67" s="10"/>
      <c r="K67" s="9">
        <v>5190.32</v>
      </c>
      <c r="L67" s="10"/>
      <c r="M67" s="9">
        <f t="shared" si="4"/>
        <v>1393</v>
      </c>
    </row>
    <row r="68" spans="1:13" outlineLevel="3">
      <c r="A68" s="1"/>
      <c r="B68" s="1"/>
      <c r="C68" s="1"/>
      <c r="D68" s="1"/>
      <c r="E68" s="1"/>
      <c r="F68" s="1"/>
      <c r="G68" s="1" t="s">
        <v>68</v>
      </c>
      <c r="H68" s="1"/>
      <c r="I68" s="9">
        <v>11765</v>
      </c>
      <c r="J68" s="10"/>
      <c r="K68" s="9">
        <v>63529.47</v>
      </c>
      <c r="L68" s="10"/>
      <c r="M68" s="9">
        <f t="shared" si="4"/>
        <v>-51764.47</v>
      </c>
    </row>
    <row r="69" spans="1:13" outlineLevel="3">
      <c r="A69" s="1"/>
      <c r="B69" s="1"/>
      <c r="C69" s="1"/>
      <c r="D69" s="1"/>
      <c r="E69" s="1"/>
      <c r="F69" s="1"/>
      <c r="G69" s="1" t="s">
        <v>69</v>
      </c>
      <c r="H69" s="1"/>
      <c r="I69" s="9">
        <v>17000</v>
      </c>
      <c r="J69" s="10"/>
      <c r="K69" s="9">
        <v>16550</v>
      </c>
      <c r="L69" s="10"/>
      <c r="M69" s="9">
        <f t="shared" si="4"/>
        <v>450</v>
      </c>
    </row>
    <row r="70" spans="1:13" outlineLevel="3">
      <c r="A70" s="1"/>
      <c r="B70" s="1"/>
      <c r="C70" s="1"/>
      <c r="D70" s="1"/>
      <c r="E70" s="1"/>
      <c r="F70" s="1"/>
      <c r="G70" s="1" t="s">
        <v>70</v>
      </c>
      <c r="H70" s="1"/>
      <c r="I70" s="9">
        <v>51399.06</v>
      </c>
      <c r="J70" s="10"/>
      <c r="K70" s="9">
        <v>87394.48</v>
      </c>
      <c r="L70" s="10"/>
      <c r="M70" s="9">
        <f t="shared" si="4"/>
        <v>-35995.42</v>
      </c>
    </row>
    <row r="71" spans="1:13" outlineLevel="3">
      <c r="A71" s="1"/>
      <c r="B71" s="1"/>
      <c r="C71" s="1"/>
      <c r="D71" s="1"/>
      <c r="E71" s="1"/>
      <c r="F71" s="1"/>
      <c r="G71" s="1" t="s">
        <v>71</v>
      </c>
      <c r="H71" s="1"/>
      <c r="I71" s="9">
        <v>852.63</v>
      </c>
      <c r="J71" s="10"/>
      <c r="K71" s="9">
        <v>497.48</v>
      </c>
      <c r="L71" s="10"/>
      <c r="M71" s="9">
        <f t="shared" si="4"/>
        <v>355.15</v>
      </c>
    </row>
    <row r="72" spans="1:13" outlineLevel="3">
      <c r="A72" s="1"/>
      <c r="B72" s="1"/>
      <c r="C72" s="1"/>
      <c r="D72" s="1"/>
      <c r="E72" s="1"/>
      <c r="F72" s="1"/>
      <c r="G72" s="1" t="s">
        <v>72</v>
      </c>
      <c r="H72" s="1"/>
      <c r="I72" s="9">
        <v>8361</v>
      </c>
      <c r="J72" s="10"/>
      <c r="K72" s="9">
        <v>12913.7</v>
      </c>
      <c r="L72" s="10"/>
      <c r="M72" s="9">
        <f t="shared" si="4"/>
        <v>-4552.7</v>
      </c>
    </row>
    <row r="73" spans="1:13" outlineLevel="3">
      <c r="A73" s="1"/>
      <c r="B73" s="1"/>
      <c r="C73" s="1"/>
      <c r="D73" s="1"/>
      <c r="E73" s="1"/>
      <c r="F73" s="1"/>
      <c r="G73" s="1" t="s">
        <v>73</v>
      </c>
      <c r="H73" s="1"/>
      <c r="I73" s="9">
        <v>3642</v>
      </c>
      <c r="J73" s="10"/>
      <c r="K73" s="9">
        <v>2079.5500000000002</v>
      </c>
      <c r="L73" s="10"/>
      <c r="M73" s="9">
        <f t="shared" si="4"/>
        <v>1562.45</v>
      </c>
    </row>
    <row r="74" spans="1:13" outlineLevel="4">
      <c r="A74" s="1"/>
      <c r="B74" s="1"/>
      <c r="C74" s="1"/>
      <c r="D74" s="1"/>
      <c r="E74" s="1"/>
      <c r="F74" s="1"/>
      <c r="G74" s="1" t="s">
        <v>74</v>
      </c>
      <c r="H74" s="1"/>
      <c r="I74" s="9"/>
      <c r="J74" s="10"/>
      <c r="K74" s="9"/>
      <c r="L74" s="10"/>
      <c r="M74" s="9"/>
    </row>
    <row r="75" spans="1:13" outlineLevel="4">
      <c r="A75" s="1"/>
      <c r="B75" s="1"/>
      <c r="C75" s="1"/>
      <c r="D75" s="1"/>
      <c r="E75" s="1"/>
      <c r="F75" s="1"/>
      <c r="G75" s="1"/>
      <c r="H75" s="1" t="s">
        <v>75</v>
      </c>
      <c r="I75" s="9">
        <v>57532</v>
      </c>
      <c r="J75" s="10"/>
      <c r="K75" s="9">
        <v>59935.1</v>
      </c>
      <c r="L75" s="10"/>
      <c r="M75" s="9">
        <f t="shared" ref="M75:M80" si="5">ROUND((I75-K75),5)</f>
        <v>-2403.1</v>
      </c>
    </row>
    <row r="76" spans="1:13" outlineLevel="4">
      <c r="A76" s="1"/>
      <c r="B76" s="1"/>
      <c r="C76" s="1"/>
      <c r="D76" s="1"/>
      <c r="E76" s="1"/>
      <c r="F76" s="1"/>
      <c r="G76" s="1"/>
      <c r="H76" s="1" t="s">
        <v>76</v>
      </c>
      <c r="I76" s="9">
        <v>3434.39</v>
      </c>
      <c r="J76" s="10"/>
      <c r="K76" s="9">
        <v>3034.25</v>
      </c>
      <c r="L76" s="10"/>
      <c r="M76" s="9">
        <f t="shared" si="5"/>
        <v>400.14</v>
      </c>
    </row>
    <row r="77" spans="1:13" outlineLevel="4">
      <c r="A77" s="1"/>
      <c r="B77" s="1"/>
      <c r="C77" s="1"/>
      <c r="D77" s="1"/>
      <c r="E77" s="1"/>
      <c r="F77" s="1"/>
      <c r="G77" s="1"/>
      <c r="H77" s="1" t="s">
        <v>77</v>
      </c>
      <c r="I77" s="9">
        <v>7829</v>
      </c>
      <c r="J77" s="10"/>
      <c r="K77" s="9">
        <v>7347.08</v>
      </c>
      <c r="L77" s="10"/>
      <c r="M77" s="9">
        <f t="shared" si="5"/>
        <v>481.92</v>
      </c>
    </row>
    <row r="78" spans="1:13" outlineLevel="4">
      <c r="A78" s="1"/>
      <c r="B78" s="1"/>
      <c r="C78" s="1"/>
      <c r="D78" s="1"/>
      <c r="E78" s="1"/>
      <c r="F78" s="1"/>
      <c r="G78" s="1"/>
      <c r="H78" s="1" t="s">
        <v>78</v>
      </c>
      <c r="I78" s="9">
        <v>7835</v>
      </c>
      <c r="J78" s="10"/>
      <c r="K78" s="9">
        <v>4547.55</v>
      </c>
      <c r="L78" s="10"/>
      <c r="M78" s="9">
        <f t="shared" si="5"/>
        <v>3287.45</v>
      </c>
    </row>
    <row r="79" spans="1:13" ht="15.75" outlineLevel="4" thickBot="1">
      <c r="A79" s="1"/>
      <c r="B79" s="1"/>
      <c r="C79" s="1"/>
      <c r="D79" s="1"/>
      <c r="E79" s="1"/>
      <c r="F79" s="1"/>
      <c r="G79" s="1"/>
      <c r="H79" s="1" t="s">
        <v>79</v>
      </c>
      <c r="I79" s="11">
        <v>22345</v>
      </c>
      <c r="J79" s="10"/>
      <c r="K79" s="11">
        <v>15344.55</v>
      </c>
      <c r="L79" s="10"/>
      <c r="M79" s="11">
        <f t="shared" si="5"/>
        <v>7000.45</v>
      </c>
    </row>
    <row r="80" spans="1:13" outlineLevel="3">
      <c r="A80" s="1"/>
      <c r="B80" s="1"/>
      <c r="C80" s="1"/>
      <c r="D80" s="1"/>
      <c r="E80" s="1"/>
      <c r="F80" s="1"/>
      <c r="G80" s="1" t="s">
        <v>80</v>
      </c>
      <c r="H80" s="1"/>
      <c r="I80" s="9">
        <f>ROUND(SUM(I74:I79),5)</f>
        <v>98975.39</v>
      </c>
      <c r="J80" s="10"/>
      <c r="K80" s="9">
        <f>ROUND(SUM(K74:K79),5)</f>
        <v>90208.53</v>
      </c>
      <c r="L80" s="10"/>
      <c r="M80" s="9">
        <f t="shared" si="5"/>
        <v>8766.86</v>
      </c>
    </row>
    <row r="81" spans="1:13" outlineLevel="4">
      <c r="A81" s="1"/>
      <c r="B81" s="1"/>
      <c r="C81" s="1"/>
      <c r="D81" s="1"/>
      <c r="E81" s="1"/>
      <c r="F81" s="1"/>
      <c r="G81" s="1" t="s">
        <v>81</v>
      </c>
      <c r="H81" s="1"/>
      <c r="I81" s="9"/>
      <c r="J81" s="10"/>
      <c r="K81" s="9"/>
      <c r="L81" s="10"/>
      <c r="M81" s="9"/>
    </row>
    <row r="82" spans="1:13" outlineLevel="4">
      <c r="A82" s="1"/>
      <c r="B82" s="1"/>
      <c r="C82" s="1"/>
      <c r="D82" s="1"/>
      <c r="E82" s="1"/>
      <c r="F82" s="1"/>
      <c r="G82" s="1"/>
      <c r="H82" s="1" t="s">
        <v>82</v>
      </c>
      <c r="I82" s="9">
        <v>7576</v>
      </c>
      <c r="J82" s="10"/>
      <c r="K82" s="9">
        <v>6265.23</v>
      </c>
      <c r="L82" s="10"/>
      <c r="M82" s="9">
        <f>ROUND((I82-K82),5)</f>
        <v>1310.77</v>
      </c>
    </row>
    <row r="83" spans="1:13" ht="15.75" outlineLevel="4" thickBot="1">
      <c r="A83" s="1"/>
      <c r="B83" s="1"/>
      <c r="C83" s="1"/>
      <c r="D83" s="1"/>
      <c r="E83" s="1"/>
      <c r="F83" s="1"/>
      <c r="G83" s="1"/>
      <c r="H83" s="1" t="s">
        <v>83</v>
      </c>
      <c r="I83" s="11">
        <v>7192.45</v>
      </c>
      <c r="J83" s="10"/>
      <c r="K83" s="11">
        <v>6878.1</v>
      </c>
      <c r="L83" s="10"/>
      <c r="M83" s="11">
        <f>ROUND((I83-K83),5)</f>
        <v>314.35000000000002</v>
      </c>
    </row>
    <row r="84" spans="1:13" outlineLevel="3">
      <c r="A84" s="1"/>
      <c r="B84" s="1"/>
      <c r="C84" s="1"/>
      <c r="D84" s="1"/>
      <c r="E84" s="1"/>
      <c r="F84" s="1"/>
      <c r="G84" s="1" t="s">
        <v>84</v>
      </c>
      <c r="H84" s="1"/>
      <c r="I84" s="9">
        <f>ROUND(SUM(I81:I83),5)</f>
        <v>14768.45</v>
      </c>
      <c r="J84" s="10"/>
      <c r="K84" s="9">
        <f>ROUND(SUM(K81:K83),5)</f>
        <v>13143.33</v>
      </c>
      <c r="L84" s="10"/>
      <c r="M84" s="9">
        <f>ROUND((I84-K84),5)</f>
        <v>1625.12</v>
      </c>
    </row>
    <row r="85" spans="1:13" outlineLevel="4">
      <c r="A85" s="1"/>
      <c r="B85" s="1"/>
      <c r="C85" s="1"/>
      <c r="D85" s="1"/>
      <c r="E85" s="1"/>
      <c r="F85" s="1"/>
      <c r="G85" s="1" t="s">
        <v>85</v>
      </c>
      <c r="H85" s="1"/>
      <c r="I85" s="9"/>
      <c r="J85" s="10"/>
      <c r="K85" s="9"/>
      <c r="L85" s="10"/>
      <c r="M85" s="9"/>
    </row>
    <row r="86" spans="1:13" outlineLevel="4">
      <c r="A86" s="1"/>
      <c r="B86" s="1"/>
      <c r="C86" s="1"/>
      <c r="D86" s="1"/>
      <c r="E86" s="1"/>
      <c r="F86" s="1"/>
      <c r="G86" s="1"/>
      <c r="H86" s="1" t="s">
        <v>86</v>
      </c>
      <c r="I86" s="9">
        <v>163538</v>
      </c>
      <c r="J86" s="10"/>
      <c r="K86" s="9">
        <v>156193.28</v>
      </c>
      <c r="L86" s="10"/>
      <c r="M86" s="9">
        <f>ROUND((I86-K86),5)</f>
        <v>7344.72</v>
      </c>
    </row>
    <row r="87" spans="1:13" outlineLevel="4">
      <c r="A87" s="1"/>
      <c r="B87" s="1"/>
      <c r="C87" s="1"/>
      <c r="D87" s="1"/>
      <c r="E87" s="1"/>
      <c r="F87" s="1"/>
      <c r="G87" s="1"/>
      <c r="H87" s="1" t="s">
        <v>87</v>
      </c>
      <c r="I87" s="9">
        <v>45712</v>
      </c>
      <c r="J87" s="10"/>
      <c r="K87" s="9">
        <v>41853.449999999997</v>
      </c>
      <c r="L87" s="10"/>
      <c r="M87" s="9">
        <f>ROUND((I87-K87),5)</f>
        <v>3858.55</v>
      </c>
    </row>
    <row r="88" spans="1:13" outlineLevel="4">
      <c r="A88" s="1"/>
      <c r="B88" s="1"/>
      <c r="C88" s="1"/>
      <c r="D88" s="1"/>
      <c r="E88" s="1"/>
      <c r="F88" s="1"/>
      <c r="G88" s="1"/>
      <c r="H88" s="1" t="s">
        <v>88</v>
      </c>
      <c r="I88" s="9">
        <v>34827</v>
      </c>
      <c r="J88" s="10"/>
      <c r="K88" s="9">
        <v>14789.65</v>
      </c>
      <c r="L88" s="10"/>
      <c r="M88" s="9">
        <f>ROUND((I88-K88),5)</f>
        <v>20037.349999999999</v>
      </c>
    </row>
    <row r="89" spans="1:13" ht="15.75" outlineLevel="4" thickBot="1">
      <c r="A89" s="1"/>
      <c r="B89" s="1"/>
      <c r="C89" s="1"/>
      <c r="D89" s="1"/>
      <c r="E89" s="1"/>
      <c r="F89" s="1"/>
      <c r="G89" s="1"/>
      <c r="H89" s="1" t="s">
        <v>89</v>
      </c>
      <c r="I89" s="11">
        <v>5380.27</v>
      </c>
      <c r="J89" s="10"/>
      <c r="K89" s="11">
        <v>5905.77</v>
      </c>
      <c r="L89" s="10"/>
      <c r="M89" s="11">
        <f>ROUND((I89-K89),5)</f>
        <v>-525.5</v>
      </c>
    </row>
    <row r="90" spans="1:13" outlineLevel="3">
      <c r="A90" s="1"/>
      <c r="B90" s="1"/>
      <c r="C90" s="1"/>
      <c r="D90" s="1"/>
      <c r="E90" s="1"/>
      <c r="F90" s="1"/>
      <c r="G90" s="1" t="s">
        <v>90</v>
      </c>
      <c r="H90" s="1"/>
      <c r="I90" s="9">
        <f>ROUND(SUM(I85:I89),5)</f>
        <v>249457.27</v>
      </c>
      <c r="J90" s="10"/>
      <c r="K90" s="9">
        <f>ROUND(SUM(K85:K89),5)</f>
        <v>218742.15</v>
      </c>
      <c r="L90" s="10"/>
      <c r="M90" s="9">
        <f>ROUND((I90-K90),5)</f>
        <v>30715.119999999999</v>
      </c>
    </row>
    <row r="91" spans="1:13" outlineLevel="4">
      <c r="A91" s="1"/>
      <c r="B91" s="1"/>
      <c r="C91" s="1"/>
      <c r="D91" s="1"/>
      <c r="E91" s="1"/>
      <c r="F91" s="1"/>
      <c r="G91" s="1" t="s">
        <v>91</v>
      </c>
      <c r="H91" s="1"/>
      <c r="I91" s="9"/>
      <c r="J91" s="10"/>
      <c r="K91" s="9"/>
      <c r="L91" s="10"/>
      <c r="M91" s="9"/>
    </row>
    <row r="92" spans="1:13" ht="15.75" outlineLevel="4" thickBot="1">
      <c r="A92" s="1"/>
      <c r="B92" s="1"/>
      <c r="C92" s="1"/>
      <c r="D92" s="1"/>
      <c r="E92" s="1"/>
      <c r="F92" s="1"/>
      <c r="G92" s="1"/>
      <c r="H92" s="1" t="s">
        <v>92</v>
      </c>
      <c r="I92" s="12">
        <v>289.97000000000003</v>
      </c>
      <c r="J92" s="10"/>
      <c r="K92" s="12">
        <v>315.41000000000003</v>
      </c>
      <c r="L92" s="10"/>
      <c r="M92" s="12">
        <f>ROUND((I92-K92),5)</f>
        <v>-25.44</v>
      </c>
    </row>
    <row r="93" spans="1:13" ht="15.75" outlineLevel="3" thickBot="1">
      <c r="A93" s="1"/>
      <c r="B93" s="1"/>
      <c r="C93" s="1"/>
      <c r="D93" s="1"/>
      <c r="E93" s="1"/>
      <c r="F93" s="1"/>
      <c r="G93" s="1" t="s">
        <v>93</v>
      </c>
      <c r="H93" s="1"/>
      <c r="I93" s="13">
        <f>ROUND(SUM(I91:I92),5)</f>
        <v>289.97000000000003</v>
      </c>
      <c r="J93" s="10"/>
      <c r="K93" s="13">
        <f>ROUND(SUM(K91:K92),5)</f>
        <v>315.41000000000003</v>
      </c>
      <c r="L93" s="10"/>
      <c r="M93" s="13">
        <f>ROUND((I93-K93),5)</f>
        <v>-25.44</v>
      </c>
    </row>
    <row r="94" spans="1:13" ht="15.75" outlineLevel="2" thickBot="1">
      <c r="A94" s="1"/>
      <c r="B94" s="1"/>
      <c r="C94" s="1"/>
      <c r="D94" s="1"/>
      <c r="E94" s="1"/>
      <c r="F94" s="1" t="s">
        <v>94</v>
      </c>
      <c r="G94" s="1"/>
      <c r="H94" s="1"/>
      <c r="I94" s="14">
        <f>ROUND(SUM(I58:I73)+I80+I84+I90+I93,5)</f>
        <v>593680.03</v>
      </c>
      <c r="J94" s="10"/>
      <c r="K94" s="14">
        <f>ROUND(SUM(K58:K73)+K80+K84+K90+K93,5)</f>
        <v>623454.89</v>
      </c>
      <c r="L94" s="10"/>
      <c r="M94" s="14">
        <f>ROUND((I94-K94),5)</f>
        <v>-29774.86</v>
      </c>
    </row>
    <row r="95" spans="1:13" outlineLevel="1">
      <c r="A95" s="1"/>
      <c r="B95" s="21"/>
      <c r="C95" s="21"/>
      <c r="D95" s="21"/>
      <c r="E95" s="21" t="s">
        <v>95</v>
      </c>
      <c r="F95" s="21"/>
      <c r="G95" s="21"/>
      <c r="H95" s="21"/>
      <c r="I95" s="22">
        <f>ROUND(I57+I94,5)</f>
        <v>593680.03</v>
      </c>
      <c r="J95" s="21"/>
      <c r="K95" s="22">
        <f>ROUND(K57+K94,5)</f>
        <v>623454.89</v>
      </c>
      <c r="L95" s="21"/>
      <c r="M95" s="22">
        <f>ROUND((I95-K95),5)</f>
        <v>-29774.86</v>
      </c>
    </row>
    <row r="96" spans="1:13" outlineLevel="2">
      <c r="A96" s="1"/>
      <c r="B96" s="1"/>
      <c r="C96" s="1"/>
      <c r="D96" s="1"/>
      <c r="E96" s="1" t="s">
        <v>96</v>
      </c>
      <c r="F96" s="1"/>
      <c r="G96" s="1"/>
      <c r="H96" s="1"/>
      <c r="I96" s="9"/>
      <c r="J96" s="10"/>
      <c r="K96" s="9"/>
      <c r="L96" s="10"/>
      <c r="M96" s="9"/>
    </row>
    <row r="97" spans="1:13" outlineLevel="3">
      <c r="A97" s="1"/>
      <c r="B97" s="1"/>
      <c r="C97" s="1"/>
      <c r="D97" s="1"/>
      <c r="E97" s="1"/>
      <c r="F97" s="1" t="s">
        <v>97</v>
      </c>
      <c r="G97" s="1"/>
      <c r="H97" s="1"/>
      <c r="I97" s="9"/>
      <c r="J97" s="10"/>
      <c r="K97" s="9"/>
      <c r="L97" s="10"/>
      <c r="M97" s="9"/>
    </row>
    <row r="98" spans="1:13" outlineLevel="3">
      <c r="A98" s="1"/>
      <c r="B98" s="1"/>
      <c r="C98" s="1"/>
      <c r="D98" s="1"/>
      <c r="E98" s="1"/>
      <c r="F98" s="1"/>
      <c r="G98" s="1" t="s">
        <v>98</v>
      </c>
      <c r="H98" s="1"/>
      <c r="I98" s="9">
        <v>2623</v>
      </c>
      <c r="J98" s="10"/>
      <c r="K98" s="9">
        <v>2601.86</v>
      </c>
      <c r="L98" s="10"/>
      <c r="M98" s="9">
        <f>ROUND((I98-K98),5)</f>
        <v>21.14</v>
      </c>
    </row>
    <row r="99" spans="1:13" outlineLevel="3">
      <c r="A99" s="1"/>
      <c r="B99" s="1"/>
      <c r="C99" s="1"/>
      <c r="D99" s="1"/>
      <c r="E99" s="1"/>
      <c r="F99" s="1"/>
      <c r="G99" s="1" t="s">
        <v>99</v>
      </c>
      <c r="H99" s="1"/>
      <c r="I99" s="9">
        <v>3623</v>
      </c>
      <c r="J99" s="10"/>
      <c r="K99" s="9">
        <v>36663.56</v>
      </c>
      <c r="L99" s="10"/>
      <c r="M99" s="9">
        <f>ROUND((I99-K99),5)</f>
        <v>-33040.559999999998</v>
      </c>
    </row>
    <row r="100" spans="1:13" outlineLevel="3">
      <c r="A100" s="1"/>
      <c r="B100" s="1"/>
      <c r="C100" s="1"/>
      <c r="D100" s="1"/>
      <c r="E100" s="1"/>
      <c r="F100" s="1"/>
      <c r="G100" s="1" t="s">
        <v>100</v>
      </c>
      <c r="H100" s="1"/>
      <c r="I100" s="9">
        <v>4326</v>
      </c>
      <c r="J100" s="10"/>
      <c r="K100" s="9">
        <v>3188.56</v>
      </c>
      <c r="L100" s="10"/>
      <c r="M100" s="9">
        <f>ROUND((I100-K100),5)</f>
        <v>1137.44</v>
      </c>
    </row>
    <row r="101" spans="1:13" outlineLevel="3">
      <c r="A101" s="1"/>
      <c r="B101" s="1"/>
      <c r="C101" s="1"/>
      <c r="D101" s="1"/>
      <c r="E101" s="1"/>
      <c r="F101" s="1"/>
      <c r="G101" s="1" t="s">
        <v>101</v>
      </c>
      <c r="H101" s="1"/>
      <c r="I101" s="9">
        <v>12578</v>
      </c>
      <c r="J101" s="10"/>
      <c r="K101" s="9">
        <v>7937.92</v>
      </c>
      <c r="L101" s="10"/>
      <c r="M101" s="9">
        <f>ROUND((I101-K101),5)</f>
        <v>4640.08</v>
      </c>
    </row>
    <row r="102" spans="1:13" outlineLevel="3">
      <c r="A102" s="1"/>
      <c r="B102" s="1"/>
      <c r="C102" s="1"/>
      <c r="D102" s="1"/>
      <c r="E102" s="1"/>
      <c r="F102" s="1"/>
      <c r="G102" s="1" t="s">
        <v>102</v>
      </c>
      <c r="H102" s="1"/>
      <c r="I102" s="9">
        <v>89</v>
      </c>
      <c r="J102" s="10"/>
      <c r="K102" s="9">
        <v>479.45</v>
      </c>
      <c r="L102" s="10"/>
      <c r="M102" s="9">
        <f>ROUND((I102-K102),5)</f>
        <v>-390.45</v>
      </c>
    </row>
    <row r="103" spans="1:13" outlineLevel="4">
      <c r="A103" s="1"/>
      <c r="B103" s="1"/>
      <c r="C103" s="1"/>
      <c r="D103" s="1"/>
      <c r="E103" s="1"/>
      <c r="F103" s="1"/>
      <c r="G103" s="1" t="s">
        <v>103</v>
      </c>
      <c r="H103" s="1"/>
      <c r="I103" s="9"/>
      <c r="J103" s="10"/>
      <c r="K103" s="9"/>
      <c r="L103" s="10"/>
      <c r="M103" s="9"/>
    </row>
    <row r="104" spans="1:13" outlineLevel="4">
      <c r="A104" s="1"/>
      <c r="B104" s="1"/>
      <c r="C104" s="1"/>
      <c r="D104" s="1"/>
      <c r="E104" s="1"/>
      <c r="F104" s="1"/>
      <c r="G104" s="1"/>
      <c r="H104" s="1" t="s">
        <v>104</v>
      </c>
      <c r="I104" s="9">
        <v>122194</v>
      </c>
      <c r="J104" s="10"/>
      <c r="K104" s="9">
        <v>115704.59</v>
      </c>
      <c r="L104" s="10"/>
      <c r="M104" s="9">
        <f>ROUND((I104-K104),5)</f>
        <v>6489.41</v>
      </c>
    </row>
    <row r="105" spans="1:13" outlineLevel="4">
      <c r="A105" s="1"/>
      <c r="B105" s="1"/>
      <c r="C105" s="1"/>
      <c r="D105" s="1"/>
      <c r="E105" s="1"/>
      <c r="F105" s="1"/>
      <c r="G105" s="1"/>
      <c r="H105" s="1" t="s">
        <v>105</v>
      </c>
      <c r="I105" s="9">
        <v>9831</v>
      </c>
      <c r="J105" s="10"/>
      <c r="K105" s="9">
        <v>12301.54</v>
      </c>
      <c r="L105" s="10"/>
      <c r="M105" s="9">
        <f>ROUND((I105-K105),5)</f>
        <v>-2470.54</v>
      </c>
    </row>
    <row r="106" spans="1:13" outlineLevel="4">
      <c r="A106" s="1"/>
      <c r="B106" s="1"/>
      <c r="C106" s="1"/>
      <c r="D106" s="1"/>
      <c r="E106" s="1"/>
      <c r="F106" s="1"/>
      <c r="G106" s="1"/>
      <c r="H106" s="1" t="s">
        <v>106</v>
      </c>
      <c r="I106" s="9">
        <v>689</v>
      </c>
      <c r="J106" s="10"/>
      <c r="K106" s="9">
        <v>2033.37</v>
      </c>
      <c r="L106" s="10"/>
      <c r="M106" s="9">
        <f>ROUND((I106-K106),5)</f>
        <v>-1344.37</v>
      </c>
    </row>
    <row r="107" spans="1:13" ht="15.75" outlineLevel="4" thickBot="1">
      <c r="A107" s="1"/>
      <c r="B107" s="1"/>
      <c r="C107" s="1"/>
      <c r="D107" s="1"/>
      <c r="E107" s="1"/>
      <c r="F107" s="1"/>
      <c r="G107" s="1"/>
      <c r="H107" s="1" t="s">
        <v>107</v>
      </c>
      <c r="I107" s="11">
        <v>4195</v>
      </c>
      <c r="J107" s="10"/>
      <c r="K107" s="11">
        <v>6156.54</v>
      </c>
      <c r="L107" s="10"/>
      <c r="M107" s="11">
        <f>ROUND((I107-K107),5)</f>
        <v>-1961.54</v>
      </c>
    </row>
    <row r="108" spans="1:13" outlineLevel="3">
      <c r="A108" s="1"/>
      <c r="B108" s="1"/>
      <c r="C108" s="1"/>
      <c r="D108" s="1"/>
      <c r="E108" s="1"/>
      <c r="F108" s="1"/>
      <c r="G108" s="1" t="s">
        <v>108</v>
      </c>
      <c r="H108" s="1"/>
      <c r="I108" s="9">
        <f>ROUND(SUM(I103:I107),5)</f>
        <v>136909</v>
      </c>
      <c r="J108" s="10"/>
      <c r="K108" s="9">
        <f>ROUND(SUM(K103:K107),5)</f>
        <v>136196.04</v>
      </c>
      <c r="L108" s="10"/>
      <c r="M108" s="9">
        <f>ROUND((I108-K108),5)</f>
        <v>712.96</v>
      </c>
    </row>
    <row r="109" spans="1:13" outlineLevel="4">
      <c r="A109" s="1"/>
      <c r="B109" s="1"/>
      <c r="C109" s="1"/>
      <c r="D109" s="1"/>
      <c r="E109" s="1"/>
      <c r="F109" s="1"/>
      <c r="G109" s="1" t="s">
        <v>109</v>
      </c>
      <c r="H109" s="1"/>
      <c r="I109" s="9"/>
      <c r="J109" s="10"/>
      <c r="K109" s="9"/>
      <c r="L109" s="10"/>
      <c r="M109" s="9"/>
    </row>
    <row r="110" spans="1:13" outlineLevel="4">
      <c r="A110" s="1"/>
      <c r="B110" s="1"/>
      <c r="C110" s="1"/>
      <c r="D110" s="1"/>
      <c r="E110" s="1"/>
      <c r="F110" s="1"/>
      <c r="G110" s="1"/>
      <c r="H110" s="1" t="s">
        <v>110</v>
      </c>
      <c r="I110" s="9">
        <v>5897</v>
      </c>
      <c r="J110" s="10"/>
      <c r="K110" s="9">
        <v>6248.75</v>
      </c>
      <c r="L110" s="10"/>
      <c r="M110" s="9">
        <f>ROUND((I110-K110),5)</f>
        <v>-351.75</v>
      </c>
    </row>
    <row r="111" spans="1:13" ht="15.75" outlineLevel="4" thickBot="1">
      <c r="A111" s="1"/>
      <c r="B111" s="1"/>
      <c r="C111" s="1"/>
      <c r="D111" s="1"/>
      <c r="E111" s="1"/>
      <c r="F111" s="1"/>
      <c r="G111" s="1"/>
      <c r="H111" s="1" t="s">
        <v>111</v>
      </c>
      <c r="I111" s="11">
        <v>4573.95</v>
      </c>
      <c r="J111" s="10"/>
      <c r="K111" s="11">
        <v>4852.05</v>
      </c>
      <c r="L111" s="10"/>
      <c r="M111" s="11">
        <f>ROUND((I111-K111),5)</f>
        <v>-278.10000000000002</v>
      </c>
    </row>
    <row r="112" spans="1:13" outlineLevel="3">
      <c r="A112" s="1"/>
      <c r="B112" s="1"/>
      <c r="C112" s="1"/>
      <c r="D112" s="1"/>
      <c r="E112" s="1"/>
      <c r="F112" s="1"/>
      <c r="G112" s="1" t="s">
        <v>112</v>
      </c>
      <c r="H112" s="1"/>
      <c r="I112" s="9">
        <f>ROUND(SUM(I109:I111),5)</f>
        <v>10470.950000000001</v>
      </c>
      <c r="J112" s="10"/>
      <c r="K112" s="9">
        <f>ROUND(SUM(K109:K111),5)</f>
        <v>11100.8</v>
      </c>
      <c r="L112" s="10"/>
      <c r="M112" s="9">
        <f>ROUND((I112-K112),5)</f>
        <v>-629.85</v>
      </c>
    </row>
    <row r="113" spans="1:13" outlineLevel="4">
      <c r="A113" s="1"/>
      <c r="B113" s="1"/>
      <c r="C113" s="1"/>
      <c r="D113" s="1"/>
      <c r="E113" s="1"/>
      <c r="F113" s="1"/>
      <c r="G113" s="1" t="s">
        <v>113</v>
      </c>
      <c r="H113" s="1"/>
      <c r="I113" s="9"/>
      <c r="J113" s="10"/>
      <c r="K113" s="9"/>
      <c r="L113" s="10"/>
      <c r="M113" s="9"/>
    </row>
    <row r="114" spans="1:13" outlineLevel="4">
      <c r="A114" s="1"/>
      <c r="B114" s="1"/>
      <c r="C114" s="1"/>
      <c r="D114" s="1"/>
      <c r="E114" s="1"/>
      <c r="F114" s="1"/>
      <c r="G114" s="1"/>
      <c r="H114" s="1" t="s">
        <v>114</v>
      </c>
      <c r="I114" s="9">
        <v>410774.11</v>
      </c>
      <c r="J114" s="10"/>
      <c r="K114" s="9">
        <v>436312.63</v>
      </c>
      <c r="L114" s="10"/>
      <c r="M114" s="9">
        <f t="shared" ref="M114:M120" si="6">ROUND((I114-K114),5)</f>
        <v>-25538.52</v>
      </c>
    </row>
    <row r="115" spans="1:13" outlineLevel="4">
      <c r="A115" s="1"/>
      <c r="B115" s="1"/>
      <c r="C115" s="1"/>
      <c r="D115" s="1"/>
      <c r="E115" s="1"/>
      <c r="F115" s="1"/>
      <c r="G115" s="1"/>
      <c r="H115" s="1" t="s">
        <v>115</v>
      </c>
      <c r="I115" s="9">
        <v>118736</v>
      </c>
      <c r="J115" s="10"/>
      <c r="K115" s="9">
        <v>108627.68</v>
      </c>
      <c r="L115" s="10"/>
      <c r="M115" s="9">
        <f t="shared" si="6"/>
        <v>10108.32</v>
      </c>
    </row>
    <row r="116" spans="1:13" outlineLevel="4">
      <c r="A116" s="1"/>
      <c r="B116" s="1"/>
      <c r="C116" s="1"/>
      <c r="D116" s="1"/>
      <c r="E116" s="1"/>
      <c r="F116" s="1"/>
      <c r="G116" s="1"/>
      <c r="H116" s="1" t="s">
        <v>116</v>
      </c>
      <c r="I116" s="9">
        <v>31569</v>
      </c>
      <c r="J116" s="10"/>
      <c r="K116" s="9">
        <v>38052.74</v>
      </c>
      <c r="L116" s="10"/>
      <c r="M116" s="9">
        <f t="shared" si="6"/>
        <v>-6483.74</v>
      </c>
    </row>
    <row r="117" spans="1:13" outlineLevel="4">
      <c r="A117" s="1"/>
      <c r="B117" s="1"/>
      <c r="C117" s="1"/>
      <c r="D117" s="1"/>
      <c r="E117" s="1"/>
      <c r="F117" s="1"/>
      <c r="G117" s="1"/>
      <c r="H117" s="1" t="s">
        <v>117</v>
      </c>
      <c r="I117" s="9">
        <v>-30475</v>
      </c>
      <c r="J117" s="10"/>
      <c r="K117" s="9">
        <v>-37356.25</v>
      </c>
      <c r="L117" s="10"/>
      <c r="M117" s="9">
        <f t="shared" si="6"/>
        <v>6881.25</v>
      </c>
    </row>
    <row r="118" spans="1:13" outlineLevel="4">
      <c r="A118" s="1"/>
      <c r="B118" s="1"/>
      <c r="C118" s="1"/>
      <c r="D118" s="1"/>
      <c r="E118" s="1"/>
      <c r="F118" s="1"/>
      <c r="G118" s="1"/>
      <c r="H118" s="1" t="s">
        <v>118</v>
      </c>
      <c r="I118" s="9">
        <v>47026.31</v>
      </c>
      <c r="J118" s="10"/>
      <c r="K118" s="9">
        <v>44828.29</v>
      </c>
      <c r="L118" s="10"/>
      <c r="M118" s="9">
        <f t="shared" si="6"/>
        <v>2198.02</v>
      </c>
    </row>
    <row r="119" spans="1:13" ht="15.75" outlineLevel="4" thickBot="1">
      <c r="A119" s="1"/>
      <c r="B119" s="1"/>
      <c r="C119" s="1"/>
      <c r="D119" s="1"/>
      <c r="E119" s="1"/>
      <c r="F119" s="1"/>
      <c r="G119" s="1"/>
      <c r="H119" s="1" t="s">
        <v>119</v>
      </c>
      <c r="I119" s="11">
        <v>-17829.75</v>
      </c>
      <c r="J119" s="10"/>
      <c r="K119" s="11">
        <v>-35373.9</v>
      </c>
      <c r="L119" s="10"/>
      <c r="M119" s="11">
        <f t="shared" si="6"/>
        <v>17544.150000000001</v>
      </c>
    </row>
    <row r="120" spans="1:13" outlineLevel="3">
      <c r="A120" s="1"/>
      <c r="B120" s="1"/>
      <c r="C120" s="1"/>
      <c r="D120" s="1"/>
      <c r="E120" s="1"/>
      <c r="F120" s="1"/>
      <c r="G120" s="1" t="s">
        <v>120</v>
      </c>
      <c r="H120" s="1"/>
      <c r="I120" s="9">
        <f>ROUND(SUM(I113:I119),5)</f>
        <v>559800.67000000004</v>
      </c>
      <c r="J120" s="10"/>
      <c r="K120" s="9">
        <f>ROUND(SUM(K113:K119),5)</f>
        <v>555091.18999999994</v>
      </c>
      <c r="L120" s="10"/>
      <c r="M120" s="9">
        <f t="shared" si="6"/>
        <v>4709.4799999999996</v>
      </c>
    </row>
    <row r="121" spans="1:13" outlineLevel="4">
      <c r="A121" s="1"/>
      <c r="B121" s="1"/>
      <c r="C121" s="1"/>
      <c r="D121" s="1"/>
      <c r="E121" s="1"/>
      <c r="F121" s="1"/>
      <c r="G121" s="1" t="s">
        <v>121</v>
      </c>
      <c r="H121" s="1"/>
      <c r="I121" s="9"/>
      <c r="J121" s="10"/>
      <c r="K121" s="9"/>
      <c r="L121" s="10"/>
      <c r="M121" s="9"/>
    </row>
    <row r="122" spans="1:13" outlineLevel="4">
      <c r="A122" s="1"/>
      <c r="B122" s="1"/>
      <c r="C122" s="1"/>
      <c r="D122" s="1"/>
      <c r="E122" s="1"/>
      <c r="F122" s="1"/>
      <c r="G122" s="1"/>
      <c r="H122" s="1" t="s">
        <v>122</v>
      </c>
      <c r="I122" s="9">
        <v>135056.69</v>
      </c>
      <c r="J122" s="10"/>
      <c r="K122" s="9">
        <v>0</v>
      </c>
      <c r="L122" s="10"/>
      <c r="M122" s="9">
        <f>ROUND((I122-K122),5)</f>
        <v>135056.69</v>
      </c>
    </row>
    <row r="123" spans="1:13" ht="15.75" outlineLevel="4" thickBot="1">
      <c r="A123" s="1"/>
      <c r="B123" s="1"/>
      <c r="C123" s="1"/>
      <c r="D123" s="1"/>
      <c r="E123" s="1"/>
      <c r="F123" s="1"/>
      <c r="G123" s="1"/>
      <c r="H123" s="1" t="s">
        <v>123</v>
      </c>
      <c r="I123" s="11">
        <v>11615</v>
      </c>
      <c r="J123" s="10"/>
      <c r="K123" s="11">
        <v>0</v>
      </c>
      <c r="L123" s="10"/>
      <c r="M123" s="11">
        <f>ROUND((I123-K123),5)</f>
        <v>11615</v>
      </c>
    </row>
    <row r="124" spans="1:13" outlineLevel="3">
      <c r="A124" s="1"/>
      <c r="B124" s="1"/>
      <c r="C124" s="1"/>
      <c r="D124" s="1"/>
      <c r="E124" s="1"/>
      <c r="F124" s="1"/>
      <c r="G124" s="1" t="s">
        <v>124</v>
      </c>
      <c r="H124" s="1"/>
      <c r="I124" s="9">
        <f>ROUND(SUM(I121:I123),5)</f>
        <v>146671.69</v>
      </c>
      <c r="J124" s="10"/>
      <c r="K124" s="9">
        <f>ROUND(SUM(K121:K123),5)</f>
        <v>0</v>
      </c>
      <c r="L124" s="10"/>
      <c r="M124" s="9">
        <f>ROUND((I124-K124),5)</f>
        <v>146671.69</v>
      </c>
    </row>
    <row r="125" spans="1:13" outlineLevel="4">
      <c r="A125" s="1"/>
      <c r="B125" s="1"/>
      <c r="C125" s="1"/>
      <c r="D125" s="1"/>
      <c r="E125" s="1"/>
      <c r="F125" s="1"/>
      <c r="G125" s="1" t="s">
        <v>125</v>
      </c>
      <c r="H125" s="1"/>
      <c r="I125" s="9"/>
      <c r="J125" s="10"/>
      <c r="K125" s="9"/>
      <c r="L125" s="10"/>
      <c r="M125" s="9"/>
    </row>
    <row r="126" spans="1:13" outlineLevel="4">
      <c r="A126" s="1"/>
      <c r="B126" s="1"/>
      <c r="C126" s="1"/>
      <c r="D126" s="1"/>
      <c r="E126" s="1"/>
      <c r="F126" s="1"/>
      <c r="G126" s="1"/>
      <c r="H126" s="1" t="s">
        <v>126</v>
      </c>
      <c r="I126" s="9">
        <v>14009.73</v>
      </c>
      <c r="J126" s="10"/>
      <c r="K126" s="9">
        <v>21435.78</v>
      </c>
      <c r="L126" s="10"/>
      <c r="M126" s="9">
        <f>ROUND((I126-K126),5)</f>
        <v>-7426.05</v>
      </c>
    </row>
    <row r="127" spans="1:13" ht="15.75" outlineLevel="4" thickBot="1">
      <c r="A127" s="1"/>
      <c r="B127" s="1"/>
      <c r="C127" s="1"/>
      <c r="D127" s="1"/>
      <c r="E127" s="1"/>
      <c r="F127" s="1"/>
      <c r="G127" s="1"/>
      <c r="H127" s="1" t="s">
        <v>127</v>
      </c>
      <c r="I127" s="12">
        <v>9509</v>
      </c>
      <c r="J127" s="10"/>
      <c r="K127" s="12">
        <v>13795.44</v>
      </c>
      <c r="L127" s="10"/>
      <c r="M127" s="12">
        <f>ROUND((I127-K127),5)</f>
        <v>-4286.4399999999996</v>
      </c>
    </row>
    <row r="128" spans="1:13" ht="15.75" outlineLevel="3" thickBot="1">
      <c r="A128" s="1"/>
      <c r="B128" s="1"/>
      <c r="C128" s="1"/>
      <c r="D128" s="1"/>
      <c r="E128" s="1"/>
      <c r="F128" s="1"/>
      <c r="G128" s="1" t="s">
        <v>128</v>
      </c>
      <c r="H128" s="1"/>
      <c r="I128" s="13">
        <f>ROUND(SUM(I125:I127),5)</f>
        <v>23518.73</v>
      </c>
      <c r="J128" s="10"/>
      <c r="K128" s="13">
        <f>ROUND(SUM(K125:K127),5)</f>
        <v>35231.22</v>
      </c>
      <c r="L128" s="10"/>
      <c r="M128" s="13">
        <f>ROUND((I128-K128),5)</f>
        <v>-11712.49</v>
      </c>
    </row>
    <row r="129" spans="1:13" ht="15.75" outlineLevel="2" thickBot="1">
      <c r="A129" s="1"/>
      <c r="B129" s="1"/>
      <c r="C129" s="1"/>
      <c r="D129" s="1"/>
      <c r="E129" s="1"/>
      <c r="F129" s="1" t="s">
        <v>129</v>
      </c>
      <c r="G129" s="1"/>
      <c r="H129" s="1"/>
      <c r="I129" s="14">
        <f>ROUND(SUM(I97:I102)+I108+I112+I120+I124+I128,5)</f>
        <v>900610.04</v>
      </c>
      <c r="J129" s="10"/>
      <c r="K129" s="14">
        <f>ROUND(SUM(K97:K102)+K108+K112+K120+K124+K128,5)</f>
        <v>788490.6</v>
      </c>
      <c r="L129" s="10"/>
      <c r="M129" s="14">
        <f>ROUND((I129-K129),5)</f>
        <v>112119.44</v>
      </c>
    </row>
    <row r="130" spans="1:13" outlineLevel="1">
      <c r="A130" s="1"/>
      <c r="B130" s="21"/>
      <c r="C130" s="21"/>
      <c r="D130" s="21"/>
      <c r="E130" s="21" t="s">
        <v>130</v>
      </c>
      <c r="F130" s="21"/>
      <c r="G130" s="21"/>
      <c r="H130" s="21"/>
      <c r="I130" s="22">
        <f>ROUND(I96+I129,5)</f>
        <v>900610.04</v>
      </c>
      <c r="J130" s="21"/>
      <c r="K130" s="22">
        <f>ROUND(K96+K129,5)</f>
        <v>788490.6</v>
      </c>
      <c r="L130" s="21"/>
      <c r="M130" s="22">
        <f>ROUND((I130-K130),5)</f>
        <v>112119.44</v>
      </c>
    </row>
    <row r="131" spans="1:13" outlineLevel="2">
      <c r="A131" s="1"/>
      <c r="B131" s="1"/>
      <c r="C131" s="1"/>
      <c r="D131" s="1"/>
      <c r="E131" s="1" t="s">
        <v>131</v>
      </c>
      <c r="F131" s="1"/>
      <c r="G131" s="1"/>
      <c r="H131" s="1"/>
      <c r="I131" s="9"/>
      <c r="J131" s="10"/>
      <c r="K131" s="9"/>
      <c r="L131" s="10"/>
      <c r="M131" s="9"/>
    </row>
    <row r="132" spans="1:13" outlineLevel="3">
      <c r="A132" s="1"/>
      <c r="B132" s="1"/>
      <c r="C132" s="1"/>
      <c r="D132" s="1"/>
      <c r="E132" s="1"/>
      <c r="F132" s="1" t="s">
        <v>132</v>
      </c>
      <c r="G132" s="1"/>
      <c r="H132" s="1"/>
      <c r="I132" s="9"/>
      <c r="J132" s="10"/>
      <c r="K132" s="9"/>
      <c r="L132" s="10"/>
      <c r="M132" s="9"/>
    </row>
    <row r="133" spans="1:13" outlineLevel="3">
      <c r="A133" s="1"/>
      <c r="B133" s="1"/>
      <c r="C133" s="1"/>
      <c r="D133" s="1"/>
      <c r="E133" s="1"/>
      <c r="F133" s="1"/>
      <c r="G133" s="1" t="s">
        <v>133</v>
      </c>
      <c r="H133" s="1"/>
      <c r="I133" s="9">
        <v>11271</v>
      </c>
      <c r="J133" s="10"/>
      <c r="K133" s="9">
        <v>10282.02</v>
      </c>
      <c r="L133" s="10"/>
      <c r="M133" s="9">
        <f>ROUND((I133-K133),5)</f>
        <v>988.98</v>
      </c>
    </row>
    <row r="134" spans="1:13" outlineLevel="3">
      <c r="A134" s="1"/>
      <c r="B134" s="1"/>
      <c r="C134" s="1"/>
      <c r="D134" s="1"/>
      <c r="E134" s="1"/>
      <c r="F134" s="1"/>
      <c r="G134" s="1" t="s">
        <v>134</v>
      </c>
      <c r="H134" s="1"/>
      <c r="I134" s="9">
        <v>13476</v>
      </c>
      <c r="J134" s="10"/>
      <c r="K134" s="9">
        <v>5546.16</v>
      </c>
      <c r="L134" s="10"/>
      <c r="M134" s="9">
        <f>ROUND((I134-K134),5)</f>
        <v>7929.84</v>
      </c>
    </row>
    <row r="135" spans="1:13" outlineLevel="3">
      <c r="A135" s="1"/>
      <c r="B135" s="1"/>
      <c r="C135" s="1"/>
      <c r="D135" s="1"/>
      <c r="E135" s="1"/>
      <c r="F135" s="1"/>
      <c r="G135" s="1" t="s">
        <v>135</v>
      </c>
      <c r="H135" s="1"/>
      <c r="I135" s="9">
        <v>1120.3</v>
      </c>
      <c r="J135" s="10"/>
      <c r="K135" s="9">
        <v>1085.71</v>
      </c>
      <c r="L135" s="10"/>
      <c r="M135" s="9">
        <f>ROUND((I135-K135),5)</f>
        <v>34.590000000000003</v>
      </c>
    </row>
    <row r="136" spans="1:13" outlineLevel="3">
      <c r="A136" s="1"/>
      <c r="B136" s="1"/>
      <c r="C136" s="1"/>
      <c r="D136" s="1"/>
      <c r="E136" s="1"/>
      <c r="F136" s="1"/>
      <c r="G136" s="1" t="s">
        <v>136</v>
      </c>
      <c r="H136" s="1"/>
      <c r="I136" s="9">
        <v>738.07</v>
      </c>
      <c r="J136" s="10"/>
      <c r="K136" s="9">
        <v>1365</v>
      </c>
      <c r="L136" s="10"/>
      <c r="M136" s="9">
        <f>ROUND((I136-K136),5)</f>
        <v>-626.92999999999995</v>
      </c>
    </row>
    <row r="137" spans="1:13" outlineLevel="3">
      <c r="A137" s="1"/>
      <c r="B137" s="1"/>
      <c r="C137" s="1"/>
      <c r="D137" s="1"/>
      <c r="E137" s="1"/>
      <c r="F137" s="1"/>
      <c r="G137" s="1" t="s">
        <v>137</v>
      </c>
      <c r="H137" s="1"/>
      <c r="I137" s="9">
        <v>16018.31</v>
      </c>
      <c r="J137" s="10"/>
      <c r="K137" s="9">
        <v>7355.58</v>
      </c>
      <c r="L137" s="10"/>
      <c r="M137" s="9">
        <f>ROUND((I137-K137),5)</f>
        <v>8662.73</v>
      </c>
    </row>
    <row r="138" spans="1:13" outlineLevel="4">
      <c r="A138" s="1"/>
      <c r="B138" s="1"/>
      <c r="C138" s="1"/>
      <c r="D138" s="1"/>
      <c r="E138" s="1"/>
      <c r="F138" s="1"/>
      <c r="G138" s="1" t="s">
        <v>138</v>
      </c>
      <c r="H138" s="1"/>
      <c r="I138" s="9"/>
      <c r="J138" s="10"/>
      <c r="K138" s="9"/>
      <c r="L138" s="10"/>
      <c r="M138" s="9"/>
    </row>
    <row r="139" spans="1:13" outlineLevel="4">
      <c r="A139" s="1"/>
      <c r="B139" s="1"/>
      <c r="C139" s="1"/>
      <c r="D139" s="1"/>
      <c r="E139" s="1"/>
      <c r="F139" s="1"/>
      <c r="G139" s="1"/>
      <c r="H139" s="1" t="s">
        <v>139</v>
      </c>
      <c r="I139" s="9">
        <v>689</v>
      </c>
      <c r="J139" s="10"/>
      <c r="K139" s="9">
        <v>847.03</v>
      </c>
      <c r="L139" s="10"/>
      <c r="M139" s="9">
        <f>ROUND((I139-K139),5)</f>
        <v>-158.03</v>
      </c>
    </row>
    <row r="140" spans="1:13" outlineLevel="4">
      <c r="A140" s="1"/>
      <c r="B140" s="1"/>
      <c r="C140" s="1"/>
      <c r="D140" s="1"/>
      <c r="E140" s="1"/>
      <c r="F140" s="1"/>
      <c r="G140" s="1"/>
      <c r="H140" s="1" t="s">
        <v>140</v>
      </c>
      <c r="I140" s="9">
        <v>1838.65</v>
      </c>
      <c r="J140" s="10"/>
      <c r="K140" s="9">
        <v>1266.81</v>
      </c>
      <c r="L140" s="10"/>
      <c r="M140" s="9">
        <f>ROUND((I140-K140),5)</f>
        <v>571.84</v>
      </c>
    </row>
    <row r="141" spans="1:13" ht="15.75" outlineLevel="4" thickBot="1">
      <c r="A141" s="1"/>
      <c r="B141" s="1"/>
      <c r="C141" s="1"/>
      <c r="D141" s="1"/>
      <c r="E141" s="1"/>
      <c r="F141" s="1"/>
      <c r="G141" s="1"/>
      <c r="H141" s="1" t="s">
        <v>141</v>
      </c>
      <c r="I141" s="11">
        <v>267</v>
      </c>
      <c r="J141" s="10"/>
      <c r="K141" s="11">
        <v>53.82</v>
      </c>
      <c r="L141" s="10"/>
      <c r="M141" s="11">
        <f>ROUND((I141-K141),5)</f>
        <v>213.18</v>
      </c>
    </row>
    <row r="142" spans="1:13" outlineLevel="3">
      <c r="A142" s="1"/>
      <c r="B142" s="1"/>
      <c r="C142" s="1"/>
      <c r="D142" s="1"/>
      <c r="E142" s="1"/>
      <c r="F142" s="1"/>
      <c r="G142" s="1" t="s">
        <v>142</v>
      </c>
      <c r="H142" s="1"/>
      <c r="I142" s="9">
        <f>ROUND(SUM(I138:I141),5)</f>
        <v>2794.65</v>
      </c>
      <c r="J142" s="10"/>
      <c r="K142" s="9">
        <f>ROUND(SUM(K138:K141),5)</f>
        <v>2167.66</v>
      </c>
      <c r="L142" s="10"/>
      <c r="M142" s="9">
        <f>ROUND((I142-K142),5)</f>
        <v>626.99</v>
      </c>
    </row>
    <row r="143" spans="1:13" outlineLevel="4">
      <c r="A143" s="1"/>
      <c r="B143" s="1"/>
      <c r="C143" s="1"/>
      <c r="D143" s="1"/>
      <c r="E143" s="1"/>
      <c r="F143" s="1"/>
      <c r="G143" s="1" t="s">
        <v>143</v>
      </c>
      <c r="H143" s="1"/>
      <c r="I143" s="9"/>
      <c r="J143" s="10"/>
      <c r="K143" s="9"/>
      <c r="L143" s="10"/>
      <c r="M143" s="9"/>
    </row>
    <row r="144" spans="1:13" outlineLevel="4">
      <c r="A144" s="1"/>
      <c r="B144" s="1"/>
      <c r="C144" s="1"/>
      <c r="D144" s="1"/>
      <c r="E144" s="1"/>
      <c r="F144" s="1"/>
      <c r="G144" s="1"/>
      <c r="H144" s="1" t="s">
        <v>144</v>
      </c>
      <c r="I144" s="9">
        <v>1067</v>
      </c>
      <c r="J144" s="10"/>
      <c r="K144" s="9">
        <v>690.08</v>
      </c>
      <c r="L144" s="10"/>
      <c r="M144" s="9">
        <f>ROUND((I144-K144),5)</f>
        <v>376.92</v>
      </c>
    </row>
    <row r="145" spans="1:13" ht="15.75" outlineLevel="4" thickBot="1">
      <c r="A145" s="1"/>
      <c r="B145" s="1"/>
      <c r="C145" s="1"/>
      <c r="D145" s="1"/>
      <c r="E145" s="1"/>
      <c r="F145" s="1"/>
      <c r="G145" s="1"/>
      <c r="H145" s="1" t="s">
        <v>145</v>
      </c>
      <c r="I145" s="11">
        <v>2033.73</v>
      </c>
      <c r="J145" s="10"/>
      <c r="K145" s="11">
        <v>2258.46</v>
      </c>
      <c r="L145" s="10"/>
      <c r="M145" s="11">
        <f>ROUND((I145-K145),5)</f>
        <v>-224.73</v>
      </c>
    </row>
    <row r="146" spans="1:13" outlineLevel="3">
      <c r="A146" s="1"/>
      <c r="B146" s="1"/>
      <c r="C146" s="1"/>
      <c r="D146" s="1"/>
      <c r="E146" s="1"/>
      <c r="F146" s="1"/>
      <c r="G146" s="1" t="s">
        <v>146</v>
      </c>
      <c r="H146" s="1"/>
      <c r="I146" s="9">
        <f>ROUND(SUM(I143:I145),5)</f>
        <v>3100.73</v>
      </c>
      <c r="J146" s="10"/>
      <c r="K146" s="9">
        <f>ROUND(SUM(K143:K145),5)</f>
        <v>2948.54</v>
      </c>
      <c r="L146" s="10"/>
      <c r="M146" s="9">
        <f>ROUND((I146-K146),5)</f>
        <v>152.19</v>
      </c>
    </row>
    <row r="147" spans="1:13" outlineLevel="4">
      <c r="A147" s="1"/>
      <c r="B147" s="1"/>
      <c r="C147" s="1"/>
      <c r="D147" s="1"/>
      <c r="E147" s="1"/>
      <c r="F147" s="1"/>
      <c r="G147" s="1" t="s">
        <v>147</v>
      </c>
      <c r="H147" s="1"/>
      <c r="I147" s="9"/>
      <c r="J147" s="10"/>
      <c r="K147" s="9"/>
      <c r="L147" s="10"/>
      <c r="M147" s="9"/>
    </row>
    <row r="148" spans="1:13" outlineLevel="4">
      <c r="A148" s="1"/>
      <c r="B148" s="1"/>
      <c r="C148" s="1"/>
      <c r="D148" s="1"/>
      <c r="E148" s="1"/>
      <c r="F148" s="1"/>
      <c r="G148" s="1"/>
      <c r="H148" s="1" t="s">
        <v>148</v>
      </c>
      <c r="I148" s="9">
        <v>69994.12</v>
      </c>
      <c r="J148" s="10"/>
      <c r="K148" s="9">
        <v>48388.44</v>
      </c>
      <c r="L148" s="10"/>
      <c r="M148" s="9">
        <f>ROUND((I148-K148),5)</f>
        <v>21605.68</v>
      </c>
    </row>
    <row r="149" spans="1:13" outlineLevel="4">
      <c r="A149" s="1"/>
      <c r="B149" s="1"/>
      <c r="C149" s="1"/>
      <c r="D149" s="1"/>
      <c r="E149" s="1"/>
      <c r="F149" s="1"/>
      <c r="G149" s="1"/>
      <c r="H149" s="1" t="s">
        <v>149</v>
      </c>
      <c r="I149" s="9">
        <v>6911</v>
      </c>
      <c r="J149" s="10"/>
      <c r="K149" s="9">
        <v>7002.82</v>
      </c>
      <c r="L149" s="10"/>
      <c r="M149" s="9">
        <f>ROUND((I149-K149),5)</f>
        <v>-91.82</v>
      </c>
    </row>
    <row r="150" spans="1:13" ht="15.75" outlineLevel="4" thickBot="1">
      <c r="A150" s="1"/>
      <c r="B150" s="1"/>
      <c r="C150" s="1"/>
      <c r="D150" s="1"/>
      <c r="E150" s="1"/>
      <c r="F150" s="1"/>
      <c r="G150" s="1"/>
      <c r="H150" s="1" t="s">
        <v>150</v>
      </c>
      <c r="I150" s="11">
        <v>5796</v>
      </c>
      <c r="J150" s="10"/>
      <c r="K150" s="11">
        <v>4349.28</v>
      </c>
      <c r="L150" s="10"/>
      <c r="M150" s="11">
        <f>ROUND((I150-K150),5)</f>
        <v>1446.72</v>
      </c>
    </row>
    <row r="151" spans="1:13" outlineLevel="3">
      <c r="A151" s="1"/>
      <c r="B151" s="1"/>
      <c r="C151" s="1"/>
      <c r="D151" s="1"/>
      <c r="E151" s="1"/>
      <c r="F151" s="1"/>
      <c r="G151" s="1" t="s">
        <v>151</v>
      </c>
      <c r="H151" s="1"/>
      <c r="I151" s="9">
        <f>ROUND(SUM(I147:I150),5)</f>
        <v>82701.119999999995</v>
      </c>
      <c r="J151" s="10"/>
      <c r="K151" s="9">
        <f>ROUND(SUM(K147:K150),5)</f>
        <v>59740.54</v>
      </c>
      <c r="L151" s="10"/>
      <c r="M151" s="9">
        <f>ROUND((I151-K151),5)</f>
        <v>22960.58</v>
      </c>
    </row>
    <row r="152" spans="1:13" outlineLevel="4">
      <c r="A152" s="1"/>
      <c r="B152" s="1"/>
      <c r="C152" s="1"/>
      <c r="D152" s="1"/>
      <c r="E152" s="1"/>
      <c r="F152" s="1"/>
      <c r="G152" s="1" t="s">
        <v>152</v>
      </c>
      <c r="H152" s="1"/>
      <c r="I152" s="9"/>
      <c r="J152" s="10"/>
      <c r="K152" s="9"/>
      <c r="L152" s="10"/>
      <c r="M152" s="9"/>
    </row>
    <row r="153" spans="1:13" outlineLevel="4">
      <c r="A153" s="1"/>
      <c r="B153" s="1"/>
      <c r="C153" s="1"/>
      <c r="D153" s="1"/>
      <c r="E153" s="1"/>
      <c r="F153" s="1"/>
      <c r="G153" s="1"/>
      <c r="H153" s="1" t="s">
        <v>153</v>
      </c>
      <c r="I153" s="9">
        <v>7178</v>
      </c>
      <c r="J153" s="10"/>
      <c r="K153" s="9">
        <v>2271.5300000000002</v>
      </c>
      <c r="L153" s="10"/>
      <c r="M153" s="9">
        <f>ROUND((I153-K153),5)</f>
        <v>4906.47</v>
      </c>
    </row>
    <row r="154" spans="1:13" ht="15.75" outlineLevel="4" thickBot="1">
      <c r="A154" s="1"/>
      <c r="B154" s="1"/>
      <c r="C154" s="1"/>
      <c r="D154" s="1"/>
      <c r="E154" s="1"/>
      <c r="F154" s="1"/>
      <c r="G154" s="1"/>
      <c r="H154" s="1" t="s">
        <v>154</v>
      </c>
      <c r="I154" s="12">
        <v>213.54</v>
      </c>
      <c r="J154" s="10"/>
      <c r="K154" s="12">
        <v>1295.43</v>
      </c>
      <c r="L154" s="10"/>
      <c r="M154" s="12">
        <f>ROUND((I154-K154),5)</f>
        <v>-1081.8900000000001</v>
      </c>
    </row>
    <row r="155" spans="1:13" ht="15.75" outlineLevel="3" thickBot="1">
      <c r="A155" s="1"/>
      <c r="B155" s="1"/>
      <c r="C155" s="1"/>
      <c r="D155" s="1"/>
      <c r="E155" s="1"/>
      <c r="F155" s="1"/>
      <c r="G155" s="1" t="s">
        <v>155</v>
      </c>
      <c r="H155" s="1"/>
      <c r="I155" s="13">
        <f>ROUND(SUM(I152:I154),5)</f>
        <v>7391.54</v>
      </c>
      <c r="J155" s="10"/>
      <c r="K155" s="13">
        <f>ROUND(SUM(K152:K154),5)</f>
        <v>3566.96</v>
      </c>
      <c r="L155" s="10"/>
      <c r="M155" s="13">
        <f>ROUND((I155-K155),5)</f>
        <v>3824.58</v>
      </c>
    </row>
    <row r="156" spans="1:13" ht="15.75" outlineLevel="2" thickBot="1">
      <c r="A156" s="1"/>
      <c r="B156" s="1"/>
      <c r="C156" s="1"/>
      <c r="D156" s="1"/>
      <c r="E156" s="1"/>
      <c r="F156" s="1" t="s">
        <v>156</v>
      </c>
      <c r="G156" s="1"/>
      <c r="H156" s="1"/>
      <c r="I156" s="14">
        <f>ROUND(SUM(I132:I137)+I142+I146+I151+I155,5)</f>
        <v>138611.72</v>
      </c>
      <c r="J156" s="10"/>
      <c r="K156" s="14">
        <f>ROUND(SUM(K132:K137)+K142+K146+K151+K155,5)</f>
        <v>94058.17</v>
      </c>
      <c r="L156" s="10"/>
      <c r="M156" s="14">
        <f>ROUND((I156-K156),5)</f>
        <v>44553.55</v>
      </c>
    </row>
    <row r="157" spans="1:13" outlineLevel="1">
      <c r="A157" s="1"/>
      <c r="B157" s="21"/>
      <c r="C157" s="21"/>
      <c r="D157" s="21"/>
      <c r="E157" s="21" t="s">
        <v>157</v>
      </c>
      <c r="F157" s="21"/>
      <c r="G157" s="21"/>
      <c r="H157" s="21"/>
      <c r="I157" s="22">
        <f>ROUND(I131+I156,5)</f>
        <v>138611.72</v>
      </c>
      <c r="J157" s="21"/>
      <c r="K157" s="22">
        <f>ROUND(K131+K156,5)</f>
        <v>94058.17</v>
      </c>
      <c r="L157" s="21"/>
      <c r="M157" s="22">
        <f>ROUND((I157-K157),5)</f>
        <v>44553.55</v>
      </c>
    </row>
    <row r="158" spans="1:13" outlineLevel="2">
      <c r="A158" s="1"/>
      <c r="B158" s="1"/>
      <c r="C158" s="1"/>
      <c r="D158" s="1"/>
      <c r="E158" s="1" t="s">
        <v>158</v>
      </c>
      <c r="F158" s="1"/>
      <c r="G158" s="1"/>
      <c r="H158" s="1"/>
      <c r="I158" s="9"/>
      <c r="J158" s="10"/>
      <c r="K158" s="9"/>
      <c r="L158" s="10"/>
      <c r="M158" s="9"/>
    </row>
    <row r="159" spans="1:13" outlineLevel="3">
      <c r="A159" s="1"/>
      <c r="B159" s="1"/>
      <c r="C159" s="1"/>
      <c r="D159" s="1"/>
      <c r="E159" s="1"/>
      <c r="F159" s="1" t="s">
        <v>159</v>
      </c>
      <c r="G159" s="1"/>
      <c r="H159" s="1"/>
      <c r="I159" s="9"/>
      <c r="J159" s="10"/>
      <c r="K159" s="9"/>
      <c r="L159" s="10"/>
      <c r="M159" s="9"/>
    </row>
    <row r="160" spans="1:13" outlineLevel="3">
      <c r="A160" s="1"/>
      <c r="B160" s="1"/>
      <c r="C160" s="1"/>
      <c r="D160" s="1"/>
      <c r="E160" s="1"/>
      <c r="F160" s="1"/>
      <c r="G160" s="1" t="s">
        <v>160</v>
      </c>
      <c r="H160" s="1"/>
      <c r="I160" s="9">
        <v>898</v>
      </c>
      <c r="J160" s="10"/>
      <c r="K160" s="9">
        <v>407.5</v>
      </c>
      <c r="L160" s="10"/>
      <c r="M160" s="9">
        <f>ROUND((I160-K160),5)</f>
        <v>490.5</v>
      </c>
    </row>
    <row r="161" spans="1:13" outlineLevel="4">
      <c r="A161" s="1"/>
      <c r="B161" s="1"/>
      <c r="C161" s="1"/>
      <c r="D161" s="1"/>
      <c r="E161" s="1"/>
      <c r="F161" s="1"/>
      <c r="G161" s="1" t="s">
        <v>161</v>
      </c>
      <c r="H161" s="1"/>
      <c r="I161" s="9"/>
      <c r="J161" s="10"/>
      <c r="K161" s="9"/>
      <c r="L161" s="10"/>
      <c r="M161" s="9"/>
    </row>
    <row r="162" spans="1:13" outlineLevel="4">
      <c r="A162" s="1"/>
      <c r="B162" s="1"/>
      <c r="C162" s="1"/>
      <c r="D162" s="1"/>
      <c r="E162" s="1"/>
      <c r="F162" s="1"/>
      <c r="G162" s="1"/>
      <c r="H162" s="1" t="s">
        <v>162</v>
      </c>
      <c r="I162" s="9">
        <v>689</v>
      </c>
      <c r="J162" s="10"/>
      <c r="K162" s="9">
        <v>847.03</v>
      </c>
      <c r="L162" s="10"/>
      <c r="M162" s="9">
        <f>ROUND((I162-K162),5)</f>
        <v>-158.03</v>
      </c>
    </row>
    <row r="163" spans="1:13" outlineLevel="4">
      <c r="A163" s="1"/>
      <c r="B163" s="1"/>
      <c r="C163" s="1"/>
      <c r="D163" s="1"/>
      <c r="E163" s="1"/>
      <c r="F163" s="1"/>
      <c r="G163" s="1"/>
      <c r="H163" s="1" t="s">
        <v>163</v>
      </c>
      <c r="I163" s="9">
        <v>9.4</v>
      </c>
      <c r="J163" s="10"/>
      <c r="K163" s="9">
        <v>0</v>
      </c>
      <c r="L163" s="10"/>
      <c r="M163" s="9">
        <f>ROUND((I163-K163),5)</f>
        <v>9.4</v>
      </c>
    </row>
    <row r="164" spans="1:13" ht="15.75" outlineLevel="4" thickBot="1">
      <c r="A164" s="1"/>
      <c r="B164" s="1"/>
      <c r="C164" s="1"/>
      <c r="D164" s="1"/>
      <c r="E164" s="1"/>
      <c r="F164" s="1"/>
      <c r="G164" s="1"/>
      <c r="H164" s="1" t="s">
        <v>164</v>
      </c>
      <c r="I164" s="11">
        <v>1559.12</v>
      </c>
      <c r="J164" s="10"/>
      <c r="K164" s="11">
        <v>1027.1500000000001</v>
      </c>
      <c r="L164" s="10"/>
      <c r="M164" s="11">
        <f>ROUND((I164-K164),5)</f>
        <v>531.97</v>
      </c>
    </row>
    <row r="165" spans="1:13" outlineLevel="3">
      <c r="A165" s="1"/>
      <c r="B165" s="1"/>
      <c r="C165" s="1"/>
      <c r="D165" s="1"/>
      <c r="E165" s="1"/>
      <c r="F165" s="1"/>
      <c r="G165" s="1" t="s">
        <v>165</v>
      </c>
      <c r="H165" s="1"/>
      <c r="I165" s="9">
        <f>ROUND(SUM(I161:I164),5)</f>
        <v>2257.52</v>
      </c>
      <c r="J165" s="10"/>
      <c r="K165" s="9">
        <f>ROUND(SUM(K161:K164),5)</f>
        <v>1874.18</v>
      </c>
      <c r="L165" s="10"/>
      <c r="M165" s="9">
        <f>ROUND((I165-K165),5)</f>
        <v>383.34</v>
      </c>
    </row>
    <row r="166" spans="1:13" outlineLevel="4">
      <c r="A166" s="1"/>
      <c r="B166" s="1"/>
      <c r="C166" s="1"/>
      <c r="D166" s="1"/>
      <c r="E166" s="1"/>
      <c r="F166" s="1"/>
      <c r="G166" s="1" t="s">
        <v>166</v>
      </c>
      <c r="H166" s="1"/>
      <c r="I166" s="9"/>
      <c r="J166" s="10"/>
      <c r="K166" s="9"/>
      <c r="L166" s="10"/>
      <c r="M166" s="9"/>
    </row>
    <row r="167" spans="1:13" outlineLevel="4">
      <c r="A167" s="1"/>
      <c r="B167" s="1"/>
      <c r="C167" s="1"/>
      <c r="D167" s="1"/>
      <c r="E167" s="1"/>
      <c r="F167" s="1"/>
      <c r="G167" s="1"/>
      <c r="H167" s="1" t="s">
        <v>167</v>
      </c>
      <c r="I167" s="9">
        <v>46650</v>
      </c>
      <c r="J167" s="10"/>
      <c r="K167" s="9">
        <v>37023.47</v>
      </c>
      <c r="L167" s="10"/>
      <c r="M167" s="9">
        <f t="shared" ref="M167:M172" si="7">ROUND((I167-K167),5)</f>
        <v>9626.5300000000007</v>
      </c>
    </row>
    <row r="168" spans="1:13" outlineLevel="4">
      <c r="A168" s="1"/>
      <c r="B168" s="1"/>
      <c r="C168" s="1"/>
      <c r="D168" s="1"/>
      <c r="E168" s="1"/>
      <c r="F168" s="1"/>
      <c r="G168" s="1"/>
      <c r="H168" s="1" t="s">
        <v>168</v>
      </c>
      <c r="I168" s="9">
        <v>-3410</v>
      </c>
      <c r="J168" s="10"/>
      <c r="K168" s="9">
        <v>0</v>
      </c>
      <c r="L168" s="10"/>
      <c r="M168" s="9">
        <f t="shared" si="7"/>
        <v>-3410</v>
      </c>
    </row>
    <row r="169" spans="1:13" ht="15.75" outlineLevel="4" thickBot="1">
      <c r="A169" s="1"/>
      <c r="B169" s="1"/>
      <c r="C169" s="1"/>
      <c r="D169" s="1"/>
      <c r="E169" s="1"/>
      <c r="F169" s="1"/>
      <c r="G169" s="1"/>
      <c r="H169" s="1" t="s">
        <v>169</v>
      </c>
      <c r="I169" s="12">
        <v>4812</v>
      </c>
      <c r="J169" s="10"/>
      <c r="K169" s="12">
        <v>3770.1</v>
      </c>
      <c r="L169" s="10"/>
      <c r="M169" s="12">
        <f t="shared" si="7"/>
        <v>1041.9000000000001</v>
      </c>
    </row>
    <row r="170" spans="1:13" ht="15.75" outlineLevel="3" thickBot="1">
      <c r="A170" s="1"/>
      <c r="B170" s="1"/>
      <c r="C170" s="1"/>
      <c r="D170" s="1"/>
      <c r="E170" s="1"/>
      <c r="F170" s="1"/>
      <c r="G170" s="1" t="s">
        <v>170</v>
      </c>
      <c r="H170" s="1"/>
      <c r="I170" s="13">
        <f>ROUND(SUM(I166:I169),5)</f>
        <v>48052</v>
      </c>
      <c r="J170" s="10"/>
      <c r="K170" s="13">
        <f>ROUND(SUM(K166:K169),5)</f>
        <v>40793.57</v>
      </c>
      <c r="L170" s="10"/>
      <c r="M170" s="13">
        <f t="shared" si="7"/>
        <v>7258.43</v>
      </c>
    </row>
    <row r="171" spans="1:13" ht="15.75" outlineLevel="2" thickBot="1">
      <c r="A171" s="1"/>
      <c r="B171" s="1"/>
      <c r="C171" s="1"/>
      <c r="D171" s="1"/>
      <c r="E171" s="1"/>
      <c r="F171" s="1" t="s">
        <v>171</v>
      </c>
      <c r="G171" s="1"/>
      <c r="H171" s="1"/>
      <c r="I171" s="14">
        <f>ROUND(SUM(I159:I160)+I165+I170,5)</f>
        <v>51207.519999999997</v>
      </c>
      <c r="J171" s="10"/>
      <c r="K171" s="14">
        <f>ROUND(SUM(K159:K160)+K165+K170,5)</f>
        <v>43075.25</v>
      </c>
      <c r="L171" s="10"/>
      <c r="M171" s="14">
        <f t="shared" si="7"/>
        <v>8132.27</v>
      </c>
    </row>
    <row r="172" spans="1:13" outlineLevel="1">
      <c r="A172" s="1"/>
      <c r="B172" s="21"/>
      <c r="C172" s="21"/>
      <c r="D172" s="21"/>
      <c r="E172" s="21" t="s">
        <v>172</v>
      </c>
      <c r="F172" s="21"/>
      <c r="G172" s="21"/>
      <c r="H172" s="21"/>
      <c r="I172" s="22">
        <f>ROUND(I158+I171,5)</f>
        <v>51207.519999999997</v>
      </c>
      <c r="J172" s="21"/>
      <c r="K172" s="22">
        <f>ROUND(K158+K171,5)</f>
        <v>43075.25</v>
      </c>
      <c r="L172" s="21"/>
      <c r="M172" s="22">
        <f t="shared" si="7"/>
        <v>8132.27</v>
      </c>
    </row>
    <row r="173" spans="1:13" outlineLevel="2">
      <c r="A173" s="1"/>
      <c r="B173" s="1"/>
      <c r="C173" s="1"/>
      <c r="D173" s="1"/>
      <c r="E173" s="1" t="s">
        <v>173</v>
      </c>
      <c r="F173" s="1"/>
      <c r="G173" s="1"/>
      <c r="H173" s="1"/>
      <c r="I173" s="9"/>
      <c r="J173" s="10"/>
      <c r="K173" s="9"/>
      <c r="L173" s="10"/>
      <c r="M173" s="9"/>
    </row>
    <row r="174" spans="1:13" outlineLevel="3">
      <c r="A174" s="1"/>
      <c r="B174" s="1"/>
      <c r="C174" s="1"/>
      <c r="D174" s="1"/>
      <c r="E174" s="1"/>
      <c r="F174" s="1" t="s">
        <v>174</v>
      </c>
      <c r="G174" s="1"/>
      <c r="H174" s="1"/>
      <c r="I174" s="9"/>
      <c r="J174" s="10"/>
      <c r="K174" s="9"/>
      <c r="L174" s="10"/>
      <c r="M174" s="9"/>
    </row>
    <row r="175" spans="1:13" outlineLevel="3">
      <c r="A175" s="1"/>
      <c r="B175" s="1"/>
      <c r="C175" s="1"/>
      <c r="D175" s="1"/>
      <c r="E175" s="1"/>
      <c r="F175" s="1"/>
      <c r="G175" s="1" t="s">
        <v>175</v>
      </c>
      <c r="H175" s="1"/>
      <c r="I175" s="9">
        <v>8633.74</v>
      </c>
      <c r="J175" s="10"/>
      <c r="K175" s="9">
        <v>5096.4399999999996</v>
      </c>
      <c r="L175" s="10"/>
      <c r="M175" s="9">
        <f>ROUND((I175-K175),5)</f>
        <v>3537.3</v>
      </c>
    </row>
    <row r="176" spans="1:13" outlineLevel="3">
      <c r="A176" s="1"/>
      <c r="B176" s="1"/>
      <c r="C176" s="1"/>
      <c r="D176" s="1"/>
      <c r="E176" s="1"/>
      <c r="F176" s="1"/>
      <c r="G176" s="1" t="s">
        <v>176</v>
      </c>
      <c r="H176" s="1"/>
      <c r="I176" s="9">
        <v>1792.5</v>
      </c>
      <c r="J176" s="10"/>
      <c r="K176" s="9">
        <v>7457.45</v>
      </c>
      <c r="L176" s="10"/>
      <c r="M176" s="9">
        <f>ROUND((I176-K176),5)</f>
        <v>-5664.95</v>
      </c>
    </row>
    <row r="177" spans="1:13" outlineLevel="3">
      <c r="A177" s="1"/>
      <c r="B177" s="1"/>
      <c r="C177" s="1"/>
      <c r="D177" s="1"/>
      <c r="E177" s="1"/>
      <c r="F177" s="1"/>
      <c r="G177" s="1" t="s">
        <v>177</v>
      </c>
      <c r="H177" s="1"/>
      <c r="I177" s="9">
        <v>1297.42</v>
      </c>
      <c r="J177" s="10"/>
      <c r="K177" s="9">
        <v>236.98</v>
      </c>
      <c r="L177" s="10"/>
      <c r="M177" s="9">
        <f>ROUND((I177-K177),5)</f>
        <v>1060.44</v>
      </c>
    </row>
    <row r="178" spans="1:13" outlineLevel="4">
      <c r="A178" s="1"/>
      <c r="B178" s="1"/>
      <c r="C178" s="1"/>
      <c r="D178" s="1"/>
      <c r="E178" s="1"/>
      <c r="F178" s="1"/>
      <c r="G178" s="1" t="s">
        <v>178</v>
      </c>
      <c r="H178" s="1"/>
      <c r="I178" s="9"/>
      <c r="J178" s="10"/>
      <c r="K178" s="9"/>
      <c r="L178" s="10"/>
      <c r="M178" s="9"/>
    </row>
    <row r="179" spans="1:13" outlineLevel="4">
      <c r="A179" s="1"/>
      <c r="B179" s="1"/>
      <c r="C179" s="1"/>
      <c r="D179" s="1"/>
      <c r="E179" s="1"/>
      <c r="F179" s="1"/>
      <c r="G179" s="1"/>
      <c r="H179" s="1" t="s">
        <v>179</v>
      </c>
      <c r="I179" s="9">
        <v>6204</v>
      </c>
      <c r="J179" s="10"/>
      <c r="K179" s="9">
        <v>7613.29</v>
      </c>
      <c r="L179" s="10"/>
      <c r="M179" s="9">
        <f>ROUND((I179-K179),5)</f>
        <v>-1409.29</v>
      </c>
    </row>
    <row r="180" spans="1:13" ht="15.75" outlineLevel="4" thickBot="1">
      <c r="A180" s="1"/>
      <c r="B180" s="1"/>
      <c r="C180" s="1"/>
      <c r="D180" s="1"/>
      <c r="E180" s="1"/>
      <c r="F180" s="1"/>
      <c r="G180" s="1"/>
      <c r="H180" s="1" t="s">
        <v>180</v>
      </c>
      <c r="I180" s="11">
        <v>1402</v>
      </c>
      <c r="J180" s="10"/>
      <c r="K180" s="11">
        <v>2699.42</v>
      </c>
      <c r="L180" s="10"/>
      <c r="M180" s="11">
        <f>ROUND((I180-K180),5)</f>
        <v>-1297.42</v>
      </c>
    </row>
    <row r="181" spans="1:13" outlineLevel="3">
      <c r="A181" s="1"/>
      <c r="B181" s="1"/>
      <c r="C181" s="1"/>
      <c r="D181" s="1"/>
      <c r="E181" s="1"/>
      <c r="F181" s="1"/>
      <c r="G181" s="1" t="s">
        <v>181</v>
      </c>
      <c r="H181" s="1"/>
      <c r="I181" s="9">
        <f>ROUND(SUM(I178:I180),5)</f>
        <v>7606</v>
      </c>
      <c r="J181" s="10"/>
      <c r="K181" s="9">
        <f>ROUND(SUM(K178:K180),5)</f>
        <v>10312.709999999999</v>
      </c>
      <c r="L181" s="10"/>
      <c r="M181" s="9">
        <f>ROUND((I181-K181),5)</f>
        <v>-2706.71</v>
      </c>
    </row>
    <row r="182" spans="1:13" outlineLevel="4">
      <c r="A182" s="1"/>
      <c r="B182" s="1"/>
      <c r="C182" s="1"/>
      <c r="D182" s="1"/>
      <c r="E182" s="1"/>
      <c r="F182" s="1"/>
      <c r="G182" s="1" t="s">
        <v>182</v>
      </c>
      <c r="H182" s="1"/>
      <c r="I182" s="9"/>
      <c r="J182" s="10"/>
      <c r="K182" s="9"/>
      <c r="L182" s="10"/>
      <c r="M182" s="9"/>
    </row>
    <row r="183" spans="1:13" outlineLevel="4">
      <c r="A183" s="1"/>
      <c r="B183" s="1"/>
      <c r="C183" s="1"/>
      <c r="D183" s="1"/>
      <c r="E183" s="1"/>
      <c r="F183" s="1"/>
      <c r="G183" s="1"/>
      <c r="H183" s="1" t="s">
        <v>183</v>
      </c>
      <c r="I183" s="9">
        <v>270265.19</v>
      </c>
      <c r="J183" s="10"/>
      <c r="K183" s="9">
        <v>293207.40000000002</v>
      </c>
      <c r="L183" s="10"/>
      <c r="M183" s="9">
        <f>ROUND((I183-K183),5)</f>
        <v>-22942.21</v>
      </c>
    </row>
    <row r="184" spans="1:13" outlineLevel="4">
      <c r="A184" s="1"/>
      <c r="B184" s="1"/>
      <c r="C184" s="1"/>
      <c r="D184" s="1"/>
      <c r="E184" s="1"/>
      <c r="F184" s="1"/>
      <c r="G184" s="1"/>
      <c r="H184" s="1" t="s">
        <v>184</v>
      </c>
      <c r="I184" s="9">
        <v>0</v>
      </c>
      <c r="J184" s="10"/>
      <c r="K184" s="9">
        <v>501.8</v>
      </c>
      <c r="L184" s="10"/>
      <c r="M184" s="9">
        <f>ROUND((I184-K184),5)</f>
        <v>-501.8</v>
      </c>
    </row>
    <row r="185" spans="1:13" ht="15.75" outlineLevel="4" thickBot="1">
      <c r="A185" s="1"/>
      <c r="B185" s="1"/>
      <c r="C185" s="1"/>
      <c r="D185" s="1"/>
      <c r="E185" s="1"/>
      <c r="F185" s="1"/>
      <c r="G185" s="1"/>
      <c r="H185" s="1" t="s">
        <v>185</v>
      </c>
      <c r="I185" s="11">
        <v>22947</v>
      </c>
      <c r="J185" s="10"/>
      <c r="K185" s="11">
        <v>28894.05</v>
      </c>
      <c r="L185" s="10"/>
      <c r="M185" s="11">
        <f>ROUND((I185-K185),5)</f>
        <v>-5947.05</v>
      </c>
    </row>
    <row r="186" spans="1:13" outlineLevel="3">
      <c r="A186" s="1"/>
      <c r="B186" s="1"/>
      <c r="C186" s="1"/>
      <c r="D186" s="1"/>
      <c r="E186" s="1"/>
      <c r="F186" s="1"/>
      <c r="G186" s="1" t="s">
        <v>186</v>
      </c>
      <c r="H186" s="1"/>
      <c r="I186" s="9">
        <f>ROUND(SUM(I182:I185),5)</f>
        <v>293212.19</v>
      </c>
      <c r="J186" s="10"/>
      <c r="K186" s="9">
        <f>ROUND(SUM(K182:K185),5)</f>
        <v>322603.25</v>
      </c>
      <c r="L186" s="10"/>
      <c r="M186" s="9">
        <f>ROUND((I186-K186),5)</f>
        <v>-29391.06</v>
      </c>
    </row>
    <row r="187" spans="1:13" outlineLevel="4">
      <c r="A187" s="1"/>
      <c r="B187" s="1"/>
      <c r="C187" s="1"/>
      <c r="D187" s="1"/>
      <c r="E187" s="1"/>
      <c r="F187" s="1"/>
      <c r="G187" s="1" t="s">
        <v>187</v>
      </c>
      <c r="H187" s="1"/>
      <c r="I187" s="9"/>
      <c r="J187" s="10"/>
      <c r="K187" s="9"/>
      <c r="L187" s="10"/>
      <c r="M187" s="9"/>
    </row>
    <row r="188" spans="1:13" ht="15.75" outlineLevel="4" thickBot="1">
      <c r="A188" s="1"/>
      <c r="B188" s="1"/>
      <c r="C188" s="1"/>
      <c r="D188" s="1"/>
      <c r="E188" s="1"/>
      <c r="F188" s="1"/>
      <c r="G188" s="1"/>
      <c r="H188" s="1" t="s">
        <v>188</v>
      </c>
      <c r="I188" s="12">
        <v>250.34</v>
      </c>
      <c r="J188" s="10"/>
      <c r="K188" s="12">
        <v>605.15</v>
      </c>
      <c r="L188" s="10"/>
      <c r="M188" s="12">
        <f>ROUND((I188-K188),5)</f>
        <v>-354.81</v>
      </c>
    </row>
    <row r="189" spans="1:13" ht="15.75" outlineLevel="3" thickBot="1">
      <c r="A189" s="1"/>
      <c r="B189" s="1"/>
      <c r="C189" s="1"/>
      <c r="D189" s="1"/>
      <c r="E189" s="1"/>
      <c r="F189" s="1"/>
      <c r="G189" s="1" t="s">
        <v>189</v>
      </c>
      <c r="H189" s="1"/>
      <c r="I189" s="13">
        <f>ROUND(SUM(I187:I188),5)</f>
        <v>250.34</v>
      </c>
      <c r="J189" s="10"/>
      <c r="K189" s="13">
        <f>ROUND(SUM(K187:K188),5)</f>
        <v>605.15</v>
      </c>
      <c r="L189" s="10"/>
      <c r="M189" s="13">
        <f>ROUND((I189-K189),5)</f>
        <v>-354.81</v>
      </c>
    </row>
    <row r="190" spans="1:13" ht="15.75" outlineLevel="2" thickBot="1">
      <c r="A190" s="1"/>
      <c r="B190" s="1"/>
      <c r="C190" s="1"/>
      <c r="D190" s="1"/>
      <c r="E190" s="1"/>
      <c r="F190" s="1" t="s">
        <v>190</v>
      </c>
      <c r="G190" s="1"/>
      <c r="H190" s="1"/>
      <c r="I190" s="14">
        <f>ROUND(SUM(I174:I177)+I181+I186+I189,5)</f>
        <v>312792.19</v>
      </c>
      <c r="J190" s="10"/>
      <c r="K190" s="14">
        <f>ROUND(SUM(K174:K177)+K181+K186+K189,5)</f>
        <v>346311.98</v>
      </c>
      <c r="L190" s="10"/>
      <c r="M190" s="14">
        <f>ROUND((I190-K190),5)</f>
        <v>-33519.79</v>
      </c>
    </row>
    <row r="191" spans="1:13" outlineLevel="1">
      <c r="A191" s="1"/>
      <c r="B191" s="21"/>
      <c r="C191" s="21"/>
      <c r="D191" s="21"/>
      <c r="E191" s="21" t="s">
        <v>191</v>
      </c>
      <c r="F191" s="21"/>
      <c r="G191" s="21"/>
      <c r="H191" s="21"/>
      <c r="I191" s="22">
        <f>ROUND(I173+I190,5)</f>
        <v>312792.19</v>
      </c>
      <c r="J191" s="21"/>
      <c r="K191" s="22">
        <f>ROUND(K173+K190,5)</f>
        <v>346311.98</v>
      </c>
      <c r="L191" s="21"/>
      <c r="M191" s="22">
        <f>ROUND((I191-K191),5)</f>
        <v>-33519.79</v>
      </c>
    </row>
    <row r="192" spans="1:13" outlineLevel="2">
      <c r="A192" s="1"/>
      <c r="B192" s="1"/>
      <c r="C192" s="1"/>
      <c r="D192" s="1"/>
      <c r="E192" s="1" t="s">
        <v>192</v>
      </c>
      <c r="F192" s="1"/>
      <c r="G192" s="1"/>
      <c r="H192" s="1"/>
      <c r="I192" s="9"/>
      <c r="J192" s="10"/>
      <c r="K192" s="9"/>
      <c r="L192" s="10"/>
      <c r="M192" s="9"/>
    </row>
    <row r="193" spans="1:13" outlineLevel="2">
      <c r="A193" s="1"/>
      <c r="B193" s="1"/>
      <c r="C193" s="1"/>
      <c r="D193" s="1"/>
      <c r="E193" s="1"/>
      <c r="F193" s="1" t="s">
        <v>193</v>
      </c>
      <c r="G193" s="1"/>
      <c r="H193" s="1"/>
      <c r="I193" s="9">
        <v>0</v>
      </c>
      <c r="J193" s="10"/>
      <c r="K193" s="9">
        <v>1044.58</v>
      </c>
      <c r="L193" s="10"/>
      <c r="M193" s="9">
        <f>ROUND((I193-K193),5)</f>
        <v>-1044.58</v>
      </c>
    </row>
    <row r="194" spans="1:13" outlineLevel="3">
      <c r="A194" s="1"/>
      <c r="B194" s="1"/>
      <c r="C194" s="1"/>
      <c r="D194" s="1"/>
      <c r="E194" s="1"/>
      <c r="F194" s="1" t="s">
        <v>194</v>
      </c>
      <c r="G194" s="1"/>
      <c r="H194" s="1"/>
      <c r="I194" s="9"/>
      <c r="J194" s="10"/>
      <c r="K194" s="9"/>
      <c r="L194" s="10"/>
      <c r="M194" s="9"/>
    </row>
    <row r="195" spans="1:13" outlineLevel="3">
      <c r="A195" s="1"/>
      <c r="B195" s="1"/>
      <c r="C195" s="1"/>
      <c r="D195" s="1"/>
      <c r="E195" s="1"/>
      <c r="F195" s="1"/>
      <c r="G195" s="1" t="s">
        <v>195</v>
      </c>
      <c r="H195" s="1"/>
      <c r="I195" s="9">
        <v>1379</v>
      </c>
      <c r="J195" s="10"/>
      <c r="K195" s="9">
        <v>1694.07</v>
      </c>
      <c r="L195" s="10"/>
      <c r="M195" s="9">
        <f>ROUND((I195-K195),5)</f>
        <v>-315.07</v>
      </c>
    </row>
    <row r="196" spans="1:13" outlineLevel="3">
      <c r="A196" s="1"/>
      <c r="B196" s="1"/>
      <c r="C196" s="1"/>
      <c r="D196" s="1"/>
      <c r="E196" s="1"/>
      <c r="F196" s="1"/>
      <c r="G196" s="1" t="s">
        <v>196</v>
      </c>
      <c r="H196" s="1"/>
      <c r="I196" s="9">
        <v>417.4</v>
      </c>
      <c r="J196" s="10"/>
      <c r="K196" s="9">
        <v>0</v>
      </c>
      <c r="L196" s="10"/>
      <c r="M196" s="9">
        <f>ROUND((I196-K196),5)</f>
        <v>417.4</v>
      </c>
    </row>
    <row r="197" spans="1:13" outlineLevel="3">
      <c r="A197" s="1"/>
      <c r="B197" s="1"/>
      <c r="C197" s="1"/>
      <c r="D197" s="1"/>
      <c r="E197" s="1"/>
      <c r="F197" s="1"/>
      <c r="G197" s="1" t="s">
        <v>197</v>
      </c>
      <c r="H197" s="1"/>
      <c r="I197" s="9">
        <v>840.84</v>
      </c>
      <c r="J197" s="10"/>
      <c r="K197" s="9">
        <v>490.9</v>
      </c>
      <c r="L197" s="10"/>
      <c r="M197" s="9">
        <f>ROUND((I197-K197),5)</f>
        <v>349.94</v>
      </c>
    </row>
    <row r="198" spans="1:13" ht="15.75" outlineLevel="3" thickBot="1">
      <c r="A198" s="1"/>
      <c r="B198" s="1"/>
      <c r="C198" s="1"/>
      <c r="D198" s="1"/>
      <c r="E198" s="1"/>
      <c r="F198" s="1"/>
      <c r="G198" s="1" t="s">
        <v>198</v>
      </c>
      <c r="H198" s="1"/>
      <c r="I198" s="11">
        <v>1717.22</v>
      </c>
      <c r="J198" s="10"/>
      <c r="K198" s="11">
        <v>1262.6500000000001</v>
      </c>
      <c r="L198" s="10"/>
      <c r="M198" s="11">
        <f>ROUND((I198-K198),5)</f>
        <v>454.57</v>
      </c>
    </row>
    <row r="199" spans="1:13" outlineLevel="2">
      <c r="A199" s="1"/>
      <c r="B199" s="1"/>
      <c r="C199" s="1"/>
      <c r="D199" s="1"/>
      <c r="E199" s="1"/>
      <c r="F199" s="1" t="s">
        <v>199</v>
      </c>
      <c r="G199" s="1"/>
      <c r="H199" s="1"/>
      <c r="I199" s="9">
        <f>ROUND(SUM(I194:I198),5)</f>
        <v>4354.46</v>
      </c>
      <c r="J199" s="10"/>
      <c r="K199" s="9">
        <f>ROUND(SUM(K194:K198),5)</f>
        <v>3447.62</v>
      </c>
      <c r="L199" s="10"/>
      <c r="M199" s="9">
        <f>ROUND((I199-K199),5)</f>
        <v>906.84</v>
      </c>
    </row>
    <row r="200" spans="1:13" outlineLevel="3">
      <c r="A200" s="1"/>
      <c r="B200" s="1"/>
      <c r="C200" s="1"/>
      <c r="D200" s="1"/>
      <c r="E200" s="1"/>
      <c r="F200" s="1" t="s">
        <v>200</v>
      </c>
      <c r="G200" s="1"/>
      <c r="H200" s="1"/>
      <c r="I200" s="9"/>
      <c r="J200" s="10"/>
      <c r="K200" s="9"/>
      <c r="L200" s="10"/>
      <c r="M200" s="9"/>
    </row>
    <row r="201" spans="1:13" outlineLevel="3">
      <c r="A201" s="1"/>
      <c r="B201" s="1"/>
      <c r="C201" s="1"/>
      <c r="D201" s="1"/>
      <c r="E201" s="1"/>
      <c r="F201" s="1"/>
      <c r="G201" s="1" t="s">
        <v>201</v>
      </c>
      <c r="H201" s="1"/>
      <c r="I201" s="9">
        <v>41730.6</v>
      </c>
      <c r="J201" s="10"/>
      <c r="K201" s="9">
        <v>39147.26</v>
      </c>
      <c r="L201" s="10"/>
      <c r="M201" s="9">
        <f>ROUND((I201-K201),5)</f>
        <v>2583.34</v>
      </c>
    </row>
    <row r="202" spans="1:13" outlineLevel="3">
      <c r="A202" s="1"/>
      <c r="B202" s="1"/>
      <c r="C202" s="1"/>
      <c r="D202" s="1"/>
      <c r="E202" s="1"/>
      <c r="F202" s="1"/>
      <c r="G202" s="1" t="s">
        <v>202</v>
      </c>
      <c r="H202" s="1"/>
      <c r="I202" s="9">
        <v>5679</v>
      </c>
      <c r="J202" s="10"/>
      <c r="K202" s="9">
        <v>5883.47</v>
      </c>
      <c r="L202" s="10"/>
      <c r="M202" s="9">
        <f>ROUND((I202-K202),5)</f>
        <v>-204.47</v>
      </c>
    </row>
    <row r="203" spans="1:13" ht="15.75" outlineLevel="3" thickBot="1">
      <c r="A203" s="1"/>
      <c r="B203" s="1"/>
      <c r="C203" s="1"/>
      <c r="D203" s="1"/>
      <c r="E203" s="1"/>
      <c r="F203" s="1"/>
      <c r="G203" s="1" t="s">
        <v>203</v>
      </c>
      <c r="H203" s="1"/>
      <c r="I203" s="11">
        <v>3397</v>
      </c>
      <c r="J203" s="10"/>
      <c r="K203" s="11">
        <v>3249.86</v>
      </c>
      <c r="L203" s="10"/>
      <c r="M203" s="11">
        <f>ROUND((I203-K203),5)</f>
        <v>147.13999999999999</v>
      </c>
    </row>
    <row r="204" spans="1:13" outlineLevel="2">
      <c r="A204" s="1"/>
      <c r="B204" s="1"/>
      <c r="C204" s="1"/>
      <c r="D204" s="1"/>
      <c r="E204" s="1"/>
      <c r="F204" s="1" t="s">
        <v>204</v>
      </c>
      <c r="G204" s="1"/>
      <c r="H204" s="1"/>
      <c r="I204" s="9">
        <f>ROUND(SUM(I200:I203),5)</f>
        <v>50806.6</v>
      </c>
      <c r="J204" s="10"/>
      <c r="K204" s="9">
        <f>ROUND(SUM(K200:K203),5)</f>
        <v>48280.59</v>
      </c>
      <c r="L204" s="10"/>
      <c r="M204" s="9">
        <f>ROUND((I204-K204),5)</f>
        <v>2526.0100000000002</v>
      </c>
    </row>
    <row r="205" spans="1:13" outlineLevel="3">
      <c r="A205" s="1"/>
      <c r="B205" s="1"/>
      <c r="C205" s="1"/>
      <c r="D205" s="1"/>
      <c r="E205" s="1"/>
      <c r="F205" s="1" t="s">
        <v>205</v>
      </c>
      <c r="G205" s="1"/>
      <c r="H205" s="1"/>
      <c r="I205" s="9"/>
      <c r="J205" s="10"/>
      <c r="K205" s="9"/>
      <c r="L205" s="10"/>
      <c r="M205" s="9"/>
    </row>
    <row r="206" spans="1:13" ht="15.75" outlineLevel="3" thickBot="1">
      <c r="A206" s="1"/>
      <c r="B206" s="1"/>
      <c r="C206" s="1"/>
      <c r="D206" s="1"/>
      <c r="E206" s="1"/>
      <c r="F206" s="1"/>
      <c r="G206" s="1" t="s">
        <v>206</v>
      </c>
      <c r="H206" s="1"/>
      <c r="I206" s="12">
        <v>759.12</v>
      </c>
      <c r="J206" s="10"/>
      <c r="K206" s="12">
        <v>1189.17</v>
      </c>
      <c r="L206" s="10"/>
      <c r="M206" s="12">
        <f>ROUND((I206-K206),5)</f>
        <v>-430.05</v>
      </c>
    </row>
    <row r="207" spans="1:13" ht="15.75" outlineLevel="2" thickBot="1">
      <c r="A207" s="1"/>
      <c r="B207" s="1"/>
      <c r="C207" s="1"/>
      <c r="D207" s="1"/>
      <c r="E207" s="1"/>
      <c r="F207" s="1" t="s">
        <v>207</v>
      </c>
      <c r="G207" s="1"/>
      <c r="H207" s="1"/>
      <c r="I207" s="14">
        <f>ROUND(SUM(I205:I206),5)</f>
        <v>759.12</v>
      </c>
      <c r="J207" s="10"/>
      <c r="K207" s="14">
        <f>ROUND(SUM(K205:K206),5)</f>
        <v>1189.17</v>
      </c>
      <c r="L207" s="10"/>
      <c r="M207" s="14">
        <f>ROUND((I207-K207),5)</f>
        <v>-430.05</v>
      </c>
    </row>
    <row r="208" spans="1:13" outlineLevel="1">
      <c r="A208" s="1"/>
      <c r="B208" s="21"/>
      <c r="C208" s="21"/>
      <c r="D208" s="21"/>
      <c r="E208" s="21" t="s">
        <v>208</v>
      </c>
      <c r="F208" s="21"/>
      <c r="G208" s="21"/>
      <c r="H208" s="21"/>
      <c r="I208" s="22">
        <f>ROUND(SUM(I192:I193)+I199+I204+I207,5)</f>
        <v>55920.18</v>
      </c>
      <c r="J208" s="21"/>
      <c r="K208" s="22">
        <f>ROUND(SUM(K192:K193)+K199+K204+K207,5)</f>
        <v>53961.96</v>
      </c>
      <c r="L208" s="21"/>
      <c r="M208" s="22">
        <f>ROUND((I208-K208),5)</f>
        <v>1958.22</v>
      </c>
    </row>
    <row r="209" spans="1:13" outlineLevel="2">
      <c r="A209" s="1"/>
      <c r="B209" s="1"/>
      <c r="C209" s="1"/>
      <c r="D209" s="1"/>
      <c r="E209" s="1" t="s">
        <v>209</v>
      </c>
      <c r="F209" s="1"/>
      <c r="G209" s="1"/>
      <c r="H209" s="1"/>
      <c r="I209" s="9"/>
      <c r="J209" s="10"/>
      <c r="K209" s="9"/>
      <c r="L209" s="10"/>
      <c r="M209" s="9"/>
    </row>
    <row r="210" spans="1:13" outlineLevel="2">
      <c r="A210" s="1"/>
      <c r="B210" s="1"/>
      <c r="C210" s="1"/>
      <c r="D210" s="1"/>
      <c r="E210" s="1"/>
      <c r="F210" s="1" t="s">
        <v>210</v>
      </c>
      <c r="G210" s="1"/>
      <c r="H210" s="1"/>
      <c r="I210" s="9">
        <v>542.45000000000005</v>
      </c>
      <c r="J210" s="10"/>
      <c r="K210" s="9">
        <v>199.91</v>
      </c>
      <c r="L210" s="10"/>
      <c r="M210" s="9">
        <f>ROUND((I210-K210),5)</f>
        <v>342.54</v>
      </c>
    </row>
    <row r="211" spans="1:13" outlineLevel="3">
      <c r="A211" s="1"/>
      <c r="B211" s="1"/>
      <c r="C211" s="1"/>
      <c r="D211" s="1"/>
      <c r="E211" s="1"/>
      <c r="F211" s="1" t="s">
        <v>211</v>
      </c>
      <c r="G211" s="1"/>
      <c r="H211" s="1"/>
      <c r="I211" s="9"/>
      <c r="J211" s="10"/>
      <c r="K211" s="9"/>
      <c r="L211" s="10"/>
      <c r="M211" s="9"/>
    </row>
    <row r="212" spans="1:13" outlineLevel="3">
      <c r="A212" s="1"/>
      <c r="B212" s="1"/>
      <c r="C212" s="1"/>
      <c r="D212" s="1"/>
      <c r="E212" s="1"/>
      <c r="F212" s="1"/>
      <c r="G212" s="1" t="s">
        <v>212</v>
      </c>
      <c r="H212" s="1"/>
      <c r="I212" s="9">
        <v>1658</v>
      </c>
      <c r="J212" s="10"/>
      <c r="K212" s="9">
        <v>1476</v>
      </c>
      <c r="L212" s="10"/>
      <c r="M212" s="9">
        <f>ROUND((I212-K212),5)</f>
        <v>182</v>
      </c>
    </row>
    <row r="213" spans="1:13" ht="15.75" outlineLevel="3" thickBot="1">
      <c r="A213" s="1"/>
      <c r="B213" s="1"/>
      <c r="C213" s="1"/>
      <c r="D213" s="1"/>
      <c r="E213" s="1"/>
      <c r="F213" s="1"/>
      <c r="G213" s="1" t="s">
        <v>213</v>
      </c>
      <c r="H213" s="1"/>
      <c r="I213" s="11">
        <v>66.47</v>
      </c>
      <c r="J213" s="10"/>
      <c r="K213" s="11">
        <v>155.28</v>
      </c>
      <c r="L213" s="10"/>
      <c r="M213" s="11">
        <f>ROUND((I213-K213),5)</f>
        <v>-88.81</v>
      </c>
    </row>
    <row r="214" spans="1:13" outlineLevel="2">
      <c r="A214" s="1"/>
      <c r="B214" s="1"/>
      <c r="C214" s="1"/>
      <c r="D214" s="1"/>
      <c r="E214" s="1"/>
      <c r="F214" s="1" t="s">
        <v>214</v>
      </c>
      <c r="G214" s="1"/>
      <c r="H214" s="1"/>
      <c r="I214" s="9">
        <f>ROUND(SUM(I211:I213),5)</f>
        <v>1724.47</v>
      </c>
      <c r="J214" s="10"/>
      <c r="K214" s="9">
        <f>ROUND(SUM(K211:K213),5)</f>
        <v>1631.28</v>
      </c>
      <c r="L214" s="10"/>
      <c r="M214" s="9">
        <f>ROUND((I214-K214),5)</f>
        <v>93.19</v>
      </c>
    </row>
    <row r="215" spans="1:13" outlineLevel="3">
      <c r="A215" s="1"/>
      <c r="B215" s="1"/>
      <c r="C215" s="1"/>
      <c r="D215" s="1"/>
      <c r="E215" s="1"/>
      <c r="F215" s="1" t="s">
        <v>215</v>
      </c>
      <c r="G215" s="1"/>
      <c r="H215" s="1"/>
      <c r="I215" s="9"/>
      <c r="J215" s="10"/>
      <c r="K215" s="9"/>
      <c r="L215" s="10"/>
      <c r="M215" s="9"/>
    </row>
    <row r="216" spans="1:13" outlineLevel="3">
      <c r="A216" s="1"/>
      <c r="B216" s="1"/>
      <c r="C216" s="1"/>
      <c r="D216" s="1"/>
      <c r="E216" s="1"/>
      <c r="F216" s="1"/>
      <c r="G216" s="1" t="s">
        <v>216</v>
      </c>
      <c r="H216" s="1"/>
      <c r="I216" s="9">
        <v>2890</v>
      </c>
      <c r="J216" s="10"/>
      <c r="K216" s="9">
        <v>3278.98</v>
      </c>
      <c r="L216" s="10"/>
      <c r="M216" s="9">
        <f>ROUND((I216-K216),5)</f>
        <v>-388.98</v>
      </c>
    </row>
    <row r="217" spans="1:13" ht="15.75" outlineLevel="3" thickBot="1">
      <c r="A217" s="1"/>
      <c r="B217" s="1"/>
      <c r="C217" s="1"/>
      <c r="D217" s="1"/>
      <c r="E217" s="1"/>
      <c r="F217" s="1"/>
      <c r="G217" s="1" t="s">
        <v>217</v>
      </c>
      <c r="H217" s="1"/>
      <c r="I217" s="12">
        <v>3412.92</v>
      </c>
      <c r="J217" s="10"/>
      <c r="K217" s="12">
        <v>3798.52</v>
      </c>
      <c r="L217" s="10"/>
      <c r="M217" s="12">
        <f>ROUND((I217-K217),5)</f>
        <v>-385.6</v>
      </c>
    </row>
    <row r="218" spans="1:13" ht="15.75" outlineLevel="2" thickBot="1">
      <c r="A218" s="1"/>
      <c r="B218" s="1"/>
      <c r="C218" s="1"/>
      <c r="D218" s="1"/>
      <c r="E218" s="1"/>
      <c r="F218" s="1" t="s">
        <v>218</v>
      </c>
      <c r="G218" s="1"/>
      <c r="H218" s="1"/>
      <c r="I218" s="14">
        <f>ROUND(SUM(I215:I217),5)</f>
        <v>6302.92</v>
      </c>
      <c r="J218" s="10"/>
      <c r="K218" s="14">
        <f>ROUND(SUM(K215:K217),5)</f>
        <v>7077.5</v>
      </c>
      <c r="L218" s="10"/>
      <c r="M218" s="14">
        <f>ROUND((I218-K218),5)</f>
        <v>-774.58</v>
      </c>
    </row>
    <row r="219" spans="1:13" outlineLevel="1">
      <c r="A219" s="1"/>
      <c r="B219" s="21"/>
      <c r="C219" s="21"/>
      <c r="D219" s="21"/>
      <c r="E219" s="21" t="s">
        <v>219</v>
      </c>
      <c r="F219" s="21"/>
      <c r="G219" s="21"/>
      <c r="H219" s="21"/>
      <c r="I219" s="22">
        <f>ROUND(SUM(I209:I210)+I214+I218,5)</f>
        <v>8569.84</v>
      </c>
      <c r="J219" s="21"/>
      <c r="K219" s="22">
        <f>ROUND(SUM(K209:K210)+K214+K218,5)</f>
        <v>8908.69</v>
      </c>
      <c r="L219" s="21"/>
      <c r="M219" s="22">
        <f>ROUND((I219-K219),5)</f>
        <v>-338.85</v>
      </c>
    </row>
    <row r="220" spans="1:13" outlineLevel="2">
      <c r="A220" s="1"/>
      <c r="B220" s="1"/>
      <c r="C220" s="1"/>
      <c r="D220" s="1"/>
      <c r="E220" s="1" t="s">
        <v>220</v>
      </c>
      <c r="F220" s="1"/>
      <c r="G220" s="1"/>
      <c r="H220" s="1"/>
      <c r="I220" s="9"/>
      <c r="J220" s="10"/>
      <c r="K220" s="9"/>
      <c r="L220" s="10"/>
      <c r="M220" s="9"/>
    </row>
    <row r="221" spans="1:13" outlineLevel="3">
      <c r="A221" s="1"/>
      <c r="B221" s="1"/>
      <c r="C221" s="1"/>
      <c r="D221" s="1"/>
      <c r="E221" s="1"/>
      <c r="F221" s="1" t="s">
        <v>221</v>
      </c>
      <c r="G221" s="1"/>
      <c r="H221" s="1"/>
      <c r="I221" s="9"/>
      <c r="J221" s="10"/>
      <c r="K221" s="9"/>
      <c r="L221" s="10"/>
      <c r="M221" s="9"/>
    </row>
    <row r="222" spans="1:13" outlineLevel="3">
      <c r="A222" s="1"/>
      <c r="B222" s="1"/>
      <c r="C222" s="1"/>
      <c r="D222" s="1"/>
      <c r="E222" s="1"/>
      <c r="F222" s="1"/>
      <c r="G222" s="1" t="s">
        <v>222</v>
      </c>
      <c r="H222" s="1"/>
      <c r="I222" s="9">
        <v>3659.98</v>
      </c>
      <c r="J222" s="10"/>
      <c r="K222" s="9">
        <v>2137.6799999999998</v>
      </c>
      <c r="L222" s="10"/>
      <c r="M222" s="9">
        <f>ROUND((I222-K222),5)</f>
        <v>1522.3</v>
      </c>
    </row>
    <row r="223" spans="1:13" outlineLevel="3">
      <c r="A223" s="1"/>
      <c r="B223" s="1"/>
      <c r="C223" s="1"/>
      <c r="D223" s="1"/>
      <c r="E223" s="1"/>
      <c r="F223" s="1"/>
      <c r="G223" s="1" t="s">
        <v>223</v>
      </c>
      <c r="H223" s="1"/>
      <c r="I223" s="9">
        <v>648.91999999999996</v>
      </c>
      <c r="J223" s="10"/>
      <c r="K223" s="9">
        <v>1095</v>
      </c>
      <c r="L223" s="10"/>
      <c r="M223" s="9">
        <f>ROUND((I223-K223),5)</f>
        <v>-446.08</v>
      </c>
    </row>
    <row r="224" spans="1:13" outlineLevel="3">
      <c r="A224" s="1"/>
      <c r="B224" s="1"/>
      <c r="C224" s="1"/>
      <c r="D224" s="1"/>
      <c r="E224" s="1"/>
      <c r="F224" s="1"/>
      <c r="G224" s="1" t="s">
        <v>224</v>
      </c>
      <c r="H224" s="1"/>
      <c r="I224" s="9">
        <v>0</v>
      </c>
      <c r="J224" s="10"/>
      <c r="K224" s="9">
        <v>519.35</v>
      </c>
      <c r="L224" s="10"/>
      <c r="M224" s="9">
        <f>ROUND((I224-K224),5)</f>
        <v>-519.35</v>
      </c>
    </row>
    <row r="225" spans="1:13" outlineLevel="4">
      <c r="A225" s="1"/>
      <c r="B225" s="1"/>
      <c r="C225" s="1"/>
      <c r="D225" s="1"/>
      <c r="E225" s="1"/>
      <c r="F225" s="1"/>
      <c r="G225" s="1" t="s">
        <v>225</v>
      </c>
      <c r="H225" s="1"/>
      <c r="I225" s="9"/>
      <c r="J225" s="10"/>
      <c r="K225" s="9"/>
      <c r="L225" s="10"/>
      <c r="M225" s="9"/>
    </row>
    <row r="226" spans="1:13" outlineLevel="4">
      <c r="A226" s="1"/>
      <c r="B226" s="1"/>
      <c r="C226" s="1"/>
      <c r="D226" s="1"/>
      <c r="E226" s="1"/>
      <c r="F226" s="1"/>
      <c r="G226" s="1"/>
      <c r="H226" s="1" t="s">
        <v>226</v>
      </c>
      <c r="I226" s="9">
        <v>6549</v>
      </c>
      <c r="J226" s="10"/>
      <c r="K226" s="9">
        <v>8031.79</v>
      </c>
      <c r="L226" s="10"/>
      <c r="M226" s="9">
        <f>ROUND((I226-K226),5)</f>
        <v>-1482.79</v>
      </c>
    </row>
    <row r="227" spans="1:13" ht="15.75" outlineLevel="4" thickBot="1">
      <c r="A227" s="1"/>
      <c r="B227" s="1"/>
      <c r="C227" s="1"/>
      <c r="D227" s="1"/>
      <c r="E227" s="1"/>
      <c r="F227" s="1"/>
      <c r="G227" s="1"/>
      <c r="H227" s="1" t="s">
        <v>227</v>
      </c>
      <c r="I227" s="11">
        <v>583</v>
      </c>
      <c r="J227" s="10"/>
      <c r="K227" s="11">
        <v>496</v>
      </c>
      <c r="L227" s="10"/>
      <c r="M227" s="11">
        <f>ROUND((I227-K227),5)</f>
        <v>87</v>
      </c>
    </row>
    <row r="228" spans="1:13" outlineLevel="3">
      <c r="A228" s="1"/>
      <c r="B228" s="1"/>
      <c r="C228" s="1"/>
      <c r="D228" s="1"/>
      <c r="E228" s="1"/>
      <c r="F228" s="1"/>
      <c r="G228" s="1" t="s">
        <v>228</v>
      </c>
      <c r="H228" s="1"/>
      <c r="I228" s="9">
        <f>ROUND(SUM(I225:I227),5)</f>
        <v>7132</v>
      </c>
      <c r="J228" s="10"/>
      <c r="K228" s="9">
        <f>ROUND(SUM(K225:K227),5)</f>
        <v>8527.7900000000009</v>
      </c>
      <c r="L228" s="10"/>
      <c r="M228" s="9">
        <f>ROUND((I228-K228),5)</f>
        <v>-1395.79</v>
      </c>
    </row>
    <row r="229" spans="1:13" outlineLevel="4">
      <c r="A229" s="1"/>
      <c r="B229" s="1"/>
      <c r="C229" s="1"/>
      <c r="D229" s="1"/>
      <c r="E229" s="1"/>
      <c r="F229" s="1"/>
      <c r="G229" s="1" t="s">
        <v>229</v>
      </c>
      <c r="H229" s="1"/>
      <c r="I229" s="9"/>
      <c r="J229" s="10"/>
      <c r="K229" s="9"/>
      <c r="L229" s="10"/>
      <c r="M229" s="9"/>
    </row>
    <row r="230" spans="1:13" outlineLevel="4">
      <c r="A230" s="1"/>
      <c r="B230" s="1"/>
      <c r="C230" s="1"/>
      <c r="D230" s="1"/>
      <c r="E230" s="1"/>
      <c r="F230" s="1"/>
      <c r="G230" s="1"/>
      <c r="H230" s="1" t="s">
        <v>230</v>
      </c>
      <c r="I230" s="9">
        <v>211088.35</v>
      </c>
      <c r="J230" s="10"/>
      <c r="K230" s="9">
        <v>267539.74</v>
      </c>
      <c r="L230" s="10"/>
      <c r="M230" s="9">
        <f>ROUND((I230-K230),5)</f>
        <v>-56451.39</v>
      </c>
    </row>
    <row r="231" spans="1:13" ht="15.75" outlineLevel="4" thickBot="1">
      <c r="A231" s="1"/>
      <c r="B231" s="1"/>
      <c r="C231" s="1"/>
      <c r="D231" s="1"/>
      <c r="E231" s="1"/>
      <c r="F231" s="1"/>
      <c r="G231" s="1"/>
      <c r="H231" s="1" t="s">
        <v>231</v>
      </c>
      <c r="I231" s="11">
        <v>19614</v>
      </c>
      <c r="J231" s="10"/>
      <c r="K231" s="11">
        <v>25430.09</v>
      </c>
      <c r="L231" s="10"/>
      <c r="M231" s="11">
        <f>ROUND((I231-K231),5)</f>
        <v>-5816.09</v>
      </c>
    </row>
    <row r="232" spans="1:13" outlineLevel="3">
      <c r="A232" s="1"/>
      <c r="B232" s="1"/>
      <c r="C232" s="1"/>
      <c r="D232" s="1"/>
      <c r="E232" s="1"/>
      <c r="F232" s="1"/>
      <c r="G232" s="1" t="s">
        <v>232</v>
      </c>
      <c r="H232" s="1"/>
      <c r="I232" s="9">
        <f>ROUND(SUM(I229:I231),5)</f>
        <v>230702.35</v>
      </c>
      <c r="J232" s="10"/>
      <c r="K232" s="9">
        <f>ROUND(SUM(K229:K231),5)</f>
        <v>292969.83</v>
      </c>
      <c r="L232" s="10"/>
      <c r="M232" s="9">
        <f>ROUND((I232-K232),5)</f>
        <v>-62267.48</v>
      </c>
    </row>
    <row r="233" spans="1:13" outlineLevel="4">
      <c r="A233" s="1"/>
      <c r="B233" s="1"/>
      <c r="C233" s="1"/>
      <c r="D233" s="1"/>
      <c r="E233" s="1"/>
      <c r="F233" s="1"/>
      <c r="G233" s="1" t="s">
        <v>233</v>
      </c>
      <c r="H233" s="1"/>
      <c r="I233" s="9"/>
      <c r="J233" s="10"/>
      <c r="K233" s="9"/>
      <c r="L233" s="10"/>
      <c r="M233" s="9"/>
    </row>
    <row r="234" spans="1:13" outlineLevel="4">
      <c r="A234" s="1"/>
      <c r="B234" s="1"/>
      <c r="C234" s="1"/>
      <c r="D234" s="1"/>
      <c r="E234" s="1"/>
      <c r="F234" s="1"/>
      <c r="G234" s="1"/>
      <c r="H234" s="1" t="s">
        <v>234</v>
      </c>
      <c r="I234" s="9">
        <v>79671.929999999993</v>
      </c>
      <c r="J234" s="10"/>
      <c r="K234" s="9">
        <v>0</v>
      </c>
      <c r="L234" s="10"/>
      <c r="M234" s="9">
        <f t="shared" ref="M234:M239" si="8">ROUND((I234-K234),5)</f>
        <v>79671.929999999993</v>
      </c>
    </row>
    <row r="235" spans="1:13" outlineLevel="4">
      <c r="A235" s="1"/>
      <c r="B235" s="1"/>
      <c r="C235" s="1"/>
      <c r="D235" s="1"/>
      <c r="E235" s="1"/>
      <c r="F235" s="1"/>
      <c r="G235" s="1"/>
      <c r="H235" s="1" t="s">
        <v>235</v>
      </c>
      <c r="I235" s="9">
        <v>7087</v>
      </c>
      <c r="J235" s="10"/>
      <c r="K235" s="9">
        <v>0</v>
      </c>
      <c r="L235" s="10"/>
      <c r="M235" s="9">
        <f t="shared" si="8"/>
        <v>7087</v>
      </c>
    </row>
    <row r="236" spans="1:13" ht="15.75" outlineLevel="4" thickBot="1">
      <c r="A236" s="1"/>
      <c r="B236" s="1"/>
      <c r="C236" s="1"/>
      <c r="D236" s="1"/>
      <c r="E236" s="1"/>
      <c r="F236" s="1"/>
      <c r="G236" s="1"/>
      <c r="H236" s="1" t="s">
        <v>236</v>
      </c>
      <c r="I236" s="12">
        <v>-10025</v>
      </c>
      <c r="J236" s="10"/>
      <c r="K236" s="12">
        <v>0</v>
      </c>
      <c r="L236" s="10"/>
      <c r="M236" s="12">
        <f t="shared" si="8"/>
        <v>-10025</v>
      </c>
    </row>
    <row r="237" spans="1:13" ht="15.75" outlineLevel="3" thickBot="1">
      <c r="A237" s="1"/>
      <c r="B237" s="1"/>
      <c r="C237" s="1"/>
      <c r="D237" s="1"/>
      <c r="E237" s="1"/>
      <c r="F237" s="1"/>
      <c r="G237" s="1" t="s">
        <v>237</v>
      </c>
      <c r="H237" s="1"/>
      <c r="I237" s="13">
        <f>ROUND(SUM(I233:I236),5)</f>
        <v>76733.929999999993</v>
      </c>
      <c r="J237" s="10"/>
      <c r="K237" s="13">
        <f>ROUND(SUM(K233:K236),5)</f>
        <v>0</v>
      </c>
      <c r="L237" s="10"/>
      <c r="M237" s="13">
        <f t="shared" si="8"/>
        <v>76733.929999999993</v>
      </c>
    </row>
    <row r="238" spans="1:13" ht="15.75" outlineLevel="2" thickBot="1">
      <c r="A238" s="1"/>
      <c r="B238" s="1"/>
      <c r="C238" s="1"/>
      <c r="D238" s="1"/>
      <c r="E238" s="1"/>
      <c r="F238" s="1" t="s">
        <v>238</v>
      </c>
      <c r="G238" s="1"/>
      <c r="H238" s="1"/>
      <c r="I238" s="14">
        <f>ROUND(SUM(I221:I224)+I228+I232+I237,5)</f>
        <v>318877.18</v>
      </c>
      <c r="J238" s="10"/>
      <c r="K238" s="14">
        <f>ROUND(SUM(K221:K224)+K228+K232+K237,5)</f>
        <v>305249.65000000002</v>
      </c>
      <c r="L238" s="10"/>
      <c r="M238" s="14">
        <f t="shared" si="8"/>
        <v>13627.53</v>
      </c>
    </row>
    <row r="239" spans="1:13" outlineLevel="1">
      <c r="A239" s="1"/>
      <c r="B239" s="21"/>
      <c r="C239" s="21"/>
      <c r="D239" s="21"/>
      <c r="E239" s="21" t="s">
        <v>239</v>
      </c>
      <c r="F239" s="21"/>
      <c r="G239" s="21"/>
      <c r="H239" s="21"/>
      <c r="I239" s="22">
        <f>ROUND(I220+I238,5)</f>
        <v>318877.18</v>
      </c>
      <c r="J239" s="21"/>
      <c r="K239" s="22">
        <f>ROUND(K220+K238,5)</f>
        <v>305249.65000000002</v>
      </c>
      <c r="L239" s="21"/>
      <c r="M239" s="22">
        <f t="shared" si="8"/>
        <v>13627.53</v>
      </c>
    </row>
    <row r="240" spans="1:13" outlineLevel="2">
      <c r="A240" s="1"/>
      <c r="B240" s="1"/>
      <c r="C240" s="1"/>
      <c r="D240" s="1"/>
      <c r="E240" s="1" t="s">
        <v>240</v>
      </c>
      <c r="F240" s="1"/>
      <c r="G240" s="1"/>
      <c r="H240" s="1"/>
      <c r="I240" s="9"/>
      <c r="J240" s="10"/>
      <c r="K240" s="9"/>
      <c r="L240" s="10"/>
      <c r="M240" s="9"/>
    </row>
    <row r="241" spans="1:13" outlineLevel="2">
      <c r="A241" s="1"/>
      <c r="B241" s="1"/>
      <c r="C241" s="1"/>
      <c r="D241" s="1"/>
      <c r="E241" s="1"/>
      <c r="F241" s="1" t="s">
        <v>241</v>
      </c>
      <c r="G241" s="1"/>
      <c r="H241" s="1"/>
      <c r="I241" s="9">
        <v>3680.94</v>
      </c>
      <c r="J241" s="10"/>
      <c r="K241" s="9">
        <v>1631.21</v>
      </c>
      <c r="L241" s="10"/>
      <c r="M241" s="9">
        <f t="shared" ref="M241:M250" si="9">ROUND((I241-K241),5)</f>
        <v>2049.73</v>
      </c>
    </row>
    <row r="242" spans="1:13" outlineLevel="2">
      <c r="A242" s="1"/>
      <c r="B242" s="1"/>
      <c r="C242" s="1"/>
      <c r="D242" s="1"/>
      <c r="E242" s="1"/>
      <c r="F242" s="1" t="s">
        <v>242</v>
      </c>
      <c r="G242" s="1"/>
      <c r="H242" s="1"/>
      <c r="I242" s="9">
        <v>0</v>
      </c>
      <c r="J242" s="10"/>
      <c r="K242" s="9">
        <v>0</v>
      </c>
      <c r="L242" s="10"/>
      <c r="M242" s="9">
        <f t="shared" si="9"/>
        <v>0</v>
      </c>
    </row>
    <row r="243" spans="1:13" outlineLevel="2">
      <c r="A243" s="1"/>
      <c r="B243" s="1"/>
      <c r="C243" s="1"/>
      <c r="D243" s="1"/>
      <c r="E243" s="1"/>
      <c r="F243" s="1" t="s">
        <v>243</v>
      </c>
      <c r="G243" s="1"/>
      <c r="H243" s="1"/>
      <c r="I243" s="9">
        <v>10012.969999999999</v>
      </c>
      <c r="J243" s="10"/>
      <c r="K243" s="9">
        <v>7500</v>
      </c>
      <c r="L243" s="10"/>
      <c r="M243" s="9">
        <f t="shared" si="9"/>
        <v>2512.9699999999998</v>
      </c>
    </row>
    <row r="244" spans="1:13" outlineLevel="2">
      <c r="A244" s="1"/>
      <c r="B244" s="1"/>
      <c r="C244" s="1"/>
      <c r="D244" s="1"/>
      <c r="E244" s="1"/>
      <c r="F244" s="1" t="s">
        <v>244</v>
      </c>
      <c r="G244" s="1"/>
      <c r="H244" s="1"/>
      <c r="I244" s="9">
        <v>4789</v>
      </c>
      <c r="J244" s="10"/>
      <c r="K244" s="9">
        <v>12581.28</v>
      </c>
      <c r="L244" s="10"/>
      <c r="M244" s="9">
        <f t="shared" si="9"/>
        <v>-7792.28</v>
      </c>
    </row>
    <row r="245" spans="1:13" outlineLevel="2">
      <c r="A245" s="1"/>
      <c r="B245" s="1"/>
      <c r="C245" s="1"/>
      <c r="D245" s="1"/>
      <c r="E245" s="1"/>
      <c r="F245" s="1" t="s">
        <v>245</v>
      </c>
      <c r="G245" s="1"/>
      <c r="H245" s="1"/>
      <c r="I245" s="9">
        <v>0</v>
      </c>
      <c r="J245" s="10"/>
      <c r="K245" s="9">
        <v>4167.67</v>
      </c>
      <c r="L245" s="10"/>
      <c r="M245" s="9">
        <f t="shared" si="9"/>
        <v>-4167.67</v>
      </c>
    </row>
    <row r="246" spans="1:13" ht="15.75" outlineLevel="2" thickBot="1">
      <c r="A246" s="1"/>
      <c r="B246" s="1"/>
      <c r="C246" s="1"/>
      <c r="D246" s="1"/>
      <c r="E246" s="1"/>
      <c r="F246" s="1" t="s">
        <v>246</v>
      </c>
      <c r="G246" s="1"/>
      <c r="H246" s="1"/>
      <c r="I246" s="11">
        <v>33508</v>
      </c>
      <c r="J246" s="10"/>
      <c r="K246" s="11">
        <v>34208.519999999997</v>
      </c>
      <c r="L246" s="10"/>
      <c r="M246" s="11">
        <f t="shared" si="9"/>
        <v>-700.52</v>
      </c>
    </row>
    <row r="247" spans="1:13" ht="15.75" outlineLevel="1" thickBot="1">
      <c r="A247" s="1"/>
      <c r="B247" s="21"/>
      <c r="C247" s="21"/>
      <c r="D247" s="21"/>
      <c r="E247" s="21" t="s">
        <v>247</v>
      </c>
      <c r="F247" s="21"/>
      <c r="G247" s="21"/>
      <c r="H247" s="21"/>
      <c r="I247" s="22">
        <f>ROUND(SUM(I240:I246),5)</f>
        <v>51990.91</v>
      </c>
      <c r="J247" s="21"/>
      <c r="K247" s="22">
        <f>ROUND(SUM(K240:K246),5)</f>
        <v>60088.68</v>
      </c>
      <c r="L247" s="21"/>
      <c r="M247" s="22">
        <f t="shared" si="9"/>
        <v>-8097.77</v>
      </c>
    </row>
    <row r="248" spans="1:13" ht="15.75" hidden="1" outlineLevel="1" thickBot="1">
      <c r="A248" s="1"/>
      <c r="B248" s="1"/>
      <c r="C248" s="1"/>
      <c r="D248" s="1"/>
      <c r="E248" s="1" t="s">
        <v>248</v>
      </c>
      <c r="F248" s="1"/>
      <c r="G248" s="1"/>
      <c r="H248" s="1"/>
      <c r="I248" s="12">
        <v>227.81</v>
      </c>
      <c r="J248" s="10"/>
      <c r="K248" s="12">
        <v>0</v>
      </c>
      <c r="L248" s="10"/>
      <c r="M248" s="12">
        <f t="shared" si="9"/>
        <v>227.81</v>
      </c>
    </row>
    <row r="249" spans="1:13" ht="15.75" collapsed="1" thickBot="1">
      <c r="A249" s="1"/>
      <c r="B249" s="19"/>
      <c r="C249" s="19"/>
      <c r="D249" s="19" t="s">
        <v>249</v>
      </c>
      <c r="E249" s="19"/>
      <c r="F249" s="19"/>
      <c r="G249" s="19"/>
      <c r="H249" s="19"/>
      <c r="I249" s="20">
        <f>ROUND(I56+I95+I130+I157+I172+I191+I208+I219+I239+SUM(I247:I248),5)+228</f>
        <v>2432715.42</v>
      </c>
      <c r="J249" s="19"/>
      <c r="K249" s="20">
        <f>ROUND(K56+K95+K130+K157+K172+K191+K208+K219+K239+SUM(K247:K248),5)</f>
        <v>2323599.87</v>
      </c>
      <c r="L249" s="19"/>
      <c r="M249" s="20">
        <f t="shared" si="9"/>
        <v>109115.55</v>
      </c>
    </row>
    <row r="250" spans="1:13">
      <c r="A250" s="1"/>
      <c r="B250" s="19" t="s">
        <v>250</v>
      </c>
      <c r="C250" s="19"/>
      <c r="D250" s="19"/>
      <c r="E250" s="19"/>
      <c r="F250" s="19"/>
      <c r="G250" s="19"/>
      <c r="H250" s="19"/>
      <c r="I250" s="23">
        <f>ROUND(I3+I55-I249,5)</f>
        <v>243265.31</v>
      </c>
      <c r="J250" s="19"/>
      <c r="K250" s="23">
        <f>ROUND(K3+K55-K249,5)</f>
        <v>322843.55</v>
      </c>
      <c r="L250" s="19"/>
      <c r="M250" s="23">
        <f t="shared" si="9"/>
        <v>-79578.240000000005</v>
      </c>
    </row>
    <row r="251" spans="1:13" s="29" customFormat="1" ht="14.25" outlineLevel="1">
      <c r="A251" s="26"/>
      <c r="B251" s="26" t="s">
        <v>251</v>
      </c>
      <c r="C251" s="26"/>
      <c r="D251" s="26"/>
      <c r="E251" s="26"/>
      <c r="F251" s="26"/>
      <c r="G251" s="26"/>
      <c r="H251" s="26"/>
      <c r="I251" s="27"/>
      <c r="J251" s="28"/>
      <c r="K251" s="27"/>
      <c r="L251" s="28"/>
      <c r="M251" s="27"/>
    </row>
    <row r="252" spans="1:13" s="29" customFormat="1" ht="14.25" outlineLevel="2">
      <c r="A252" s="26"/>
      <c r="B252" s="26"/>
      <c r="C252" s="26" t="s">
        <v>252</v>
      </c>
      <c r="D252" s="26"/>
      <c r="E252" s="26"/>
      <c r="F252" s="26"/>
      <c r="G252" s="26"/>
      <c r="H252" s="26"/>
      <c r="I252" s="27"/>
      <c r="J252" s="28"/>
      <c r="K252" s="27"/>
      <c r="L252" s="28"/>
      <c r="M252" s="27"/>
    </row>
    <row r="253" spans="1:13" s="29" customFormat="1" ht="14.25" outlineLevel="3">
      <c r="A253" s="26"/>
      <c r="B253" s="26"/>
      <c r="C253" s="26"/>
      <c r="D253" s="26" t="s">
        <v>253</v>
      </c>
      <c r="E253" s="26"/>
      <c r="F253" s="26"/>
      <c r="G253" s="26"/>
      <c r="H253" s="26"/>
      <c r="I253" s="27"/>
      <c r="J253" s="28"/>
      <c r="K253" s="27"/>
      <c r="L253" s="28"/>
      <c r="M253" s="27"/>
    </row>
    <row r="254" spans="1:13" s="29" customFormat="1" ht="14.25" outlineLevel="3">
      <c r="A254" s="26"/>
      <c r="B254" s="26"/>
      <c r="C254" s="26"/>
      <c r="D254" s="26"/>
      <c r="E254" s="26" t="s">
        <v>254</v>
      </c>
      <c r="F254" s="26"/>
      <c r="G254" s="26"/>
      <c r="H254" s="26"/>
      <c r="I254" s="27">
        <v>2000.01</v>
      </c>
      <c r="J254" s="28"/>
      <c r="K254" s="27">
        <v>0</v>
      </c>
      <c r="L254" s="28"/>
      <c r="M254" s="27">
        <f t="shared" ref="M254:M259" si="10">ROUND((I254-K254),5)</f>
        <v>2000.01</v>
      </c>
    </row>
    <row r="255" spans="1:13" s="29" customFormat="1" ht="14.25" outlineLevel="3">
      <c r="A255" s="26"/>
      <c r="B255" s="26"/>
      <c r="C255" s="26"/>
      <c r="D255" s="26"/>
      <c r="E255" s="26" t="s">
        <v>255</v>
      </c>
      <c r="F255" s="26"/>
      <c r="G255" s="26"/>
      <c r="H255" s="26"/>
      <c r="I255" s="27">
        <v>26123.29</v>
      </c>
      <c r="J255" s="28"/>
      <c r="K255" s="27">
        <v>0</v>
      </c>
      <c r="L255" s="28"/>
      <c r="M255" s="27">
        <f t="shared" si="10"/>
        <v>26123.29</v>
      </c>
    </row>
    <row r="256" spans="1:13" s="29" customFormat="1" ht="14.25" outlineLevel="3">
      <c r="A256" s="26"/>
      <c r="B256" s="26"/>
      <c r="C256" s="26"/>
      <c r="D256" s="26"/>
      <c r="E256" s="26" t="s">
        <v>256</v>
      </c>
      <c r="F256" s="26"/>
      <c r="G256" s="26"/>
      <c r="H256" s="26"/>
      <c r="I256" s="27">
        <v>-26176.28</v>
      </c>
      <c r="J256" s="28"/>
      <c r="K256" s="27">
        <v>-26123.29</v>
      </c>
      <c r="L256" s="28"/>
      <c r="M256" s="27">
        <f t="shared" si="10"/>
        <v>-52.99</v>
      </c>
    </row>
    <row r="257" spans="1:13" s="29" customFormat="1" ht="14.25" outlineLevel="3">
      <c r="A257" s="26"/>
      <c r="B257" s="26"/>
      <c r="C257" s="26"/>
      <c r="D257" s="26"/>
      <c r="E257" s="26" t="s">
        <v>257</v>
      </c>
      <c r="F257" s="26"/>
      <c r="G257" s="26"/>
      <c r="H257" s="26"/>
      <c r="I257" s="27">
        <v>2146</v>
      </c>
      <c r="J257" s="28"/>
      <c r="K257" s="27">
        <v>22448.39</v>
      </c>
      <c r="L257" s="28"/>
      <c r="M257" s="27">
        <f t="shared" si="10"/>
        <v>-20302.39</v>
      </c>
    </row>
    <row r="258" spans="1:13" s="29" customFormat="1" outlineLevel="3" thickBot="1">
      <c r="A258" s="26"/>
      <c r="B258" s="26"/>
      <c r="C258" s="26"/>
      <c r="D258" s="26"/>
      <c r="E258" s="26" t="s">
        <v>258</v>
      </c>
      <c r="F258" s="26"/>
      <c r="G258" s="26"/>
      <c r="H258" s="26"/>
      <c r="I258" s="30">
        <v>-7585.8</v>
      </c>
      <c r="J258" s="28"/>
      <c r="K258" s="30">
        <v>-892445.53</v>
      </c>
      <c r="L258" s="28"/>
      <c r="M258" s="30">
        <f t="shared" si="10"/>
        <v>884859.73</v>
      </c>
    </row>
    <row r="259" spans="1:13" s="29" customFormat="1" ht="14.25" outlineLevel="2">
      <c r="A259" s="26"/>
      <c r="B259" s="26"/>
      <c r="C259" s="26"/>
      <c r="D259" s="26" t="s">
        <v>259</v>
      </c>
      <c r="E259" s="26"/>
      <c r="F259" s="26"/>
      <c r="G259" s="26"/>
      <c r="H259" s="26"/>
      <c r="I259" s="27">
        <f>ROUND(SUM(I253:I258),5)</f>
        <v>-3492.78</v>
      </c>
      <c r="J259" s="28"/>
      <c r="K259" s="27">
        <f>ROUND(SUM(K253:K258),5)</f>
        <v>-896120.43</v>
      </c>
      <c r="L259" s="28"/>
      <c r="M259" s="27">
        <f t="shared" si="10"/>
        <v>892627.65</v>
      </c>
    </row>
    <row r="260" spans="1:13" s="29" customFormat="1" ht="14.25" outlineLevel="3">
      <c r="A260" s="26"/>
      <c r="B260" s="26"/>
      <c r="C260" s="26"/>
      <c r="D260" s="26" t="s">
        <v>260</v>
      </c>
      <c r="E260" s="26"/>
      <c r="F260" s="26"/>
      <c r="G260" s="26"/>
      <c r="H260" s="26"/>
      <c r="I260" s="27"/>
      <c r="J260" s="28"/>
      <c r="K260" s="27"/>
      <c r="L260" s="28"/>
      <c r="M260" s="27"/>
    </row>
    <row r="261" spans="1:13" s="29" customFormat="1" ht="14.25" outlineLevel="3">
      <c r="A261" s="26"/>
      <c r="B261" s="26"/>
      <c r="C261" s="26"/>
      <c r="D261" s="26"/>
      <c r="E261" s="26" t="s">
        <v>261</v>
      </c>
      <c r="F261" s="26"/>
      <c r="G261" s="26"/>
      <c r="H261" s="26"/>
      <c r="I261" s="27">
        <v>9685</v>
      </c>
      <c r="J261" s="28"/>
      <c r="K261" s="27">
        <v>12525</v>
      </c>
      <c r="L261" s="28"/>
      <c r="M261" s="27">
        <f t="shared" ref="M261:M271" si="11">ROUND((I261-K261),5)</f>
        <v>-2840</v>
      </c>
    </row>
    <row r="262" spans="1:13" s="29" customFormat="1" ht="14.25" outlineLevel="3">
      <c r="A262" s="26"/>
      <c r="B262" s="26"/>
      <c r="C262" s="26"/>
      <c r="D262" s="26"/>
      <c r="E262" s="26" t="s">
        <v>262</v>
      </c>
      <c r="F262" s="26"/>
      <c r="G262" s="26"/>
      <c r="H262" s="26"/>
      <c r="I262" s="27">
        <v>-9685</v>
      </c>
      <c r="J262" s="28"/>
      <c r="K262" s="27">
        <v>-12525</v>
      </c>
      <c r="L262" s="28"/>
      <c r="M262" s="27">
        <f t="shared" si="11"/>
        <v>2840</v>
      </c>
    </row>
    <row r="263" spans="1:13" s="29" customFormat="1" ht="14.25" outlineLevel="3">
      <c r="A263" s="26"/>
      <c r="B263" s="26"/>
      <c r="C263" s="26"/>
      <c r="D263" s="26"/>
      <c r="E263" s="26" t="s">
        <v>263</v>
      </c>
      <c r="F263" s="26"/>
      <c r="G263" s="26"/>
      <c r="H263" s="26"/>
      <c r="I263" s="27">
        <v>20480</v>
      </c>
      <c r="J263" s="28"/>
      <c r="K263" s="27">
        <v>21451.25</v>
      </c>
      <c r="L263" s="28"/>
      <c r="M263" s="27">
        <f t="shared" si="11"/>
        <v>-971.25</v>
      </c>
    </row>
    <row r="264" spans="1:13" s="29" customFormat="1" ht="14.25" outlineLevel="3">
      <c r="A264" s="26"/>
      <c r="B264" s="26"/>
      <c r="C264" s="26"/>
      <c r="D264" s="26"/>
      <c r="E264" s="26" t="s">
        <v>264</v>
      </c>
      <c r="F264" s="26"/>
      <c r="G264" s="26"/>
      <c r="H264" s="26"/>
      <c r="I264" s="27">
        <v>-20480</v>
      </c>
      <c r="J264" s="28"/>
      <c r="K264" s="27">
        <v>-21451.25</v>
      </c>
      <c r="L264" s="28"/>
      <c r="M264" s="27">
        <f t="shared" si="11"/>
        <v>971.25</v>
      </c>
    </row>
    <row r="265" spans="1:13" s="29" customFormat="1" ht="14.25" outlineLevel="3">
      <c r="A265" s="26"/>
      <c r="B265" s="26"/>
      <c r="C265" s="26"/>
      <c r="D265" s="26"/>
      <c r="E265" s="26" t="s">
        <v>265</v>
      </c>
      <c r="F265" s="26"/>
      <c r="G265" s="26"/>
      <c r="H265" s="26"/>
      <c r="I265" s="27">
        <v>17829.75</v>
      </c>
      <c r="J265" s="28"/>
      <c r="K265" s="27">
        <v>35373.9</v>
      </c>
      <c r="L265" s="28"/>
      <c r="M265" s="27">
        <f t="shared" si="11"/>
        <v>-17544.150000000001</v>
      </c>
    </row>
    <row r="266" spans="1:13" s="29" customFormat="1" ht="14.25" outlineLevel="3">
      <c r="A266" s="26"/>
      <c r="B266" s="26"/>
      <c r="C266" s="26"/>
      <c r="D266" s="26"/>
      <c r="E266" s="26" t="s">
        <v>266</v>
      </c>
      <c r="F266" s="26"/>
      <c r="G266" s="26"/>
      <c r="H266" s="26"/>
      <c r="I266" s="27">
        <v>-17829.75</v>
      </c>
      <c r="J266" s="28"/>
      <c r="K266" s="27">
        <v>-35373.9</v>
      </c>
      <c r="L266" s="28"/>
      <c r="M266" s="27">
        <f t="shared" si="11"/>
        <v>17544.150000000001</v>
      </c>
    </row>
    <row r="267" spans="1:13" s="29" customFormat="1" ht="14.25" outlineLevel="3">
      <c r="A267" s="26"/>
      <c r="B267" s="26"/>
      <c r="C267" s="26"/>
      <c r="D267" s="26"/>
      <c r="E267" s="26" t="s">
        <v>267</v>
      </c>
      <c r="F267" s="26"/>
      <c r="G267" s="26"/>
      <c r="H267" s="26"/>
      <c r="I267" s="27">
        <v>57458</v>
      </c>
      <c r="J267" s="28"/>
      <c r="K267" s="27">
        <v>83281.59</v>
      </c>
      <c r="L267" s="28"/>
      <c r="M267" s="27">
        <f t="shared" si="11"/>
        <v>-25823.59</v>
      </c>
    </row>
    <row r="268" spans="1:13" s="29" customFormat="1" ht="14.25" outlineLevel="3">
      <c r="A268" s="26"/>
      <c r="B268" s="26"/>
      <c r="C268" s="26"/>
      <c r="D268" s="26"/>
      <c r="E268" s="26" t="s">
        <v>268</v>
      </c>
      <c r="F268" s="26"/>
      <c r="G268" s="26"/>
      <c r="H268" s="26"/>
      <c r="I268" s="27">
        <v>-57458</v>
      </c>
      <c r="J268" s="28"/>
      <c r="K268" s="27">
        <v>-83281.59</v>
      </c>
      <c r="L268" s="28"/>
      <c r="M268" s="27">
        <f t="shared" si="11"/>
        <v>25823.59</v>
      </c>
    </row>
    <row r="269" spans="1:13" s="29" customFormat="1" ht="14.25" outlineLevel="3">
      <c r="A269" s="26"/>
      <c r="B269" s="26"/>
      <c r="C269" s="26"/>
      <c r="D269" s="26"/>
      <c r="E269" s="26" t="s">
        <v>269</v>
      </c>
      <c r="F269" s="26"/>
      <c r="G269" s="26"/>
      <c r="H269" s="26"/>
      <c r="I269" s="27">
        <v>98947</v>
      </c>
      <c r="J269" s="28"/>
      <c r="K269" s="27">
        <v>1588.8</v>
      </c>
      <c r="L269" s="28"/>
      <c r="M269" s="27">
        <f t="shared" si="11"/>
        <v>97358.2</v>
      </c>
    </row>
    <row r="270" spans="1:13" s="29" customFormat="1" outlineLevel="3" thickBot="1">
      <c r="A270" s="26"/>
      <c r="B270" s="26"/>
      <c r="C270" s="26"/>
      <c r="D270" s="26"/>
      <c r="E270" s="26" t="s">
        <v>270</v>
      </c>
      <c r="F270" s="26"/>
      <c r="G270" s="26"/>
      <c r="H270" s="26"/>
      <c r="I270" s="30">
        <v>-98947</v>
      </c>
      <c r="J270" s="28"/>
      <c r="K270" s="30">
        <v>-1588.8</v>
      </c>
      <c r="L270" s="28"/>
      <c r="M270" s="30">
        <f t="shared" si="11"/>
        <v>-97358.2</v>
      </c>
    </row>
    <row r="271" spans="1:13" s="29" customFormat="1" ht="14.25" outlineLevel="2">
      <c r="A271" s="26"/>
      <c r="B271" s="26"/>
      <c r="C271" s="26"/>
      <c r="D271" s="26" t="s">
        <v>271</v>
      </c>
      <c r="E271" s="26"/>
      <c r="F271" s="26"/>
      <c r="G271" s="26"/>
      <c r="H271" s="26"/>
      <c r="I271" s="27">
        <f>ROUND(SUM(I260:I270),5)</f>
        <v>0</v>
      </c>
      <c r="J271" s="28"/>
      <c r="K271" s="27">
        <f>ROUND(SUM(K260:K270),5)</f>
        <v>0</v>
      </c>
      <c r="L271" s="28"/>
      <c r="M271" s="27">
        <f t="shared" si="11"/>
        <v>0</v>
      </c>
    </row>
    <row r="272" spans="1:13" s="29" customFormat="1" ht="14.25" outlineLevel="3">
      <c r="A272" s="26"/>
      <c r="B272" s="26"/>
      <c r="C272" s="26"/>
      <c r="D272" s="26" t="s">
        <v>272</v>
      </c>
      <c r="E272" s="26"/>
      <c r="F272" s="26"/>
      <c r="G272" s="26"/>
      <c r="H272" s="26"/>
      <c r="I272" s="27"/>
      <c r="J272" s="28"/>
      <c r="K272" s="27"/>
      <c r="L272" s="28"/>
      <c r="M272" s="27"/>
    </row>
    <row r="273" spans="1:13" s="29" customFormat="1" ht="14.25" outlineLevel="3">
      <c r="A273" s="26"/>
      <c r="B273" s="26"/>
      <c r="C273" s="26"/>
      <c r="D273" s="26"/>
      <c r="E273" s="26" t="s">
        <v>273</v>
      </c>
      <c r="F273" s="26"/>
      <c r="G273" s="26"/>
      <c r="H273" s="26"/>
      <c r="I273" s="27">
        <v>1250</v>
      </c>
      <c r="J273" s="28"/>
      <c r="K273" s="27">
        <v>0</v>
      </c>
      <c r="L273" s="28"/>
      <c r="M273" s="27">
        <f t="shared" ref="M273:M279" si="12">ROUND((I273-K273),5)</f>
        <v>1250</v>
      </c>
    </row>
    <row r="274" spans="1:13" s="29" customFormat="1" ht="14.25" outlineLevel="3">
      <c r="A274" s="26"/>
      <c r="B274" s="26"/>
      <c r="C274" s="26"/>
      <c r="D274" s="26"/>
      <c r="E274" s="26" t="s">
        <v>274</v>
      </c>
      <c r="F274" s="26"/>
      <c r="G274" s="26"/>
      <c r="H274" s="26"/>
      <c r="I274" s="27">
        <v>0</v>
      </c>
      <c r="J274" s="28"/>
      <c r="K274" s="27">
        <v>-3880.12</v>
      </c>
      <c r="L274" s="28"/>
      <c r="M274" s="27">
        <f t="shared" si="12"/>
        <v>3880.12</v>
      </c>
    </row>
    <row r="275" spans="1:13" s="29" customFormat="1" ht="14.25" outlineLevel="3">
      <c r="A275" s="26"/>
      <c r="B275" s="26"/>
      <c r="C275" s="26"/>
      <c r="D275" s="26"/>
      <c r="E275" s="26" t="s">
        <v>275</v>
      </c>
      <c r="F275" s="26"/>
      <c r="G275" s="26"/>
      <c r="H275" s="26"/>
      <c r="I275" s="27">
        <v>7996</v>
      </c>
      <c r="J275" s="28"/>
      <c r="K275" s="27">
        <v>8204.75</v>
      </c>
      <c r="L275" s="28"/>
      <c r="M275" s="27">
        <f t="shared" si="12"/>
        <v>-208.75</v>
      </c>
    </row>
    <row r="276" spans="1:13" s="29" customFormat="1" ht="14.25" outlineLevel="3">
      <c r="A276" s="26"/>
      <c r="B276" s="26"/>
      <c r="C276" s="26"/>
      <c r="D276" s="26"/>
      <c r="E276" s="26" t="s">
        <v>276</v>
      </c>
      <c r="F276" s="26"/>
      <c r="G276" s="26"/>
      <c r="H276" s="26"/>
      <c r="I276" s="27">
        <v>-7996</v>
      </c>
      <c r="J276" s="28"/>
      <c r="K276" s="27">
        <v>-8204.75</v>
      </c>
      <c r="L276" s="28"/>
      <c r="M276" s="27">
        <f t="shared" si="12"/>
        <v>208.75</v>
      </c>
    </row>
    <row r="277" spans="1:13" s="29" customFormat="1" ht="14.25" outlineLevel="3">
      <c r="A277" s="26"/>
      <c r="B277" s="26"/>
      <c r="C277" s="26"/>
      <c r="D277" s="26"/>
      <c r="E277" s="26" t="s">
        <v>277</v>
      </c>
      <c r="F277" s="26"/>
      <c r="G277" s="26"/>
      <c r="H277" s="26"/>
      <c r="I277" s="27">
        <v>57745</v>
      </c>
      <c r="J277" s="28"/>
      <c r="K277" s="27">
        <v>0</v>
      </c>
      <c r="L277" s="28"/>
      <c r="M277" s="27">
        <f t="shared" si="12"/>
        <v>57745</v>
      </c>
    </row>
    <row r="278" spans="1:13" s="29" customFormat="1" outlineLevel="3" thickBot="1">
      <c r="A278" s="26"/>
      <c r="B278" s="26"/>
      <c r="C278" s="26"/>
      <c r="D278" s="26"/>
      <c r="E278" s="26" t="s">
        <v>278</v>
      </c>
      <c r="F278" s="26"/>
      <c r="G278" s="26"/>
      <c r="H278" s="26"/>
      <c r="I278" s="30">
        <v>-57745</v>
      </c>
      <c r="J278" s="28"/>
      <c r="K278" s="30">
        <v>0</v>
      </c>
      <c r="L278" s="28"/>
      <c r="M278" s="30">
        <f t="shared" si="12"/>
        <v>-57745</v>
      </c>
    </row>
    <row r="279" spans="1:13" s="29" customFormat="1" ht="14.25" outlineLevel="2">
      <c r="A279" s="26"/>
      <c r="B279" s="26"/>
      <c r="C279" s="26"/>
      <c r="D279" s="26" t="s">
        <v>279</v>
      </c>
      <c r="E279" s="26"/>
      <c r="F279" s="26"/>
      <c r="G279" s="26"/>
      <c r="H279" s="26"/>
      <c r="I279" s="27">
        <f>ROUND(SUM(I272:I278),5)</f>
        <v>1250</v>
      </c>
      <c r="J279" s="28"/>
      <c r="K279" s="27">
        <f>ROUND(SUM(K272:K278),5)</f>
        <v>-3880.12</v>
      </c>
      <c r="L279" s="28"/>
      <c r="M279" s="27">
        <f t="shared" si="12"/>
        <v>5130.12</v>
      </c>
    </row>
    <row r="280" spans="1:13" s="29" customFormat="1" ht="14.25" outlineLevel="3">
      <c r="A280" s="26"/>
      <c r="B280" s="26"/>
      <c r="C280" s="26"/>
      <c r="D280" s="26" t="s">
        <v>280</v>
      </c>
      <c r="E280" s="26"/>
      <c r="F280" s="26"/>
      <c r="G280" s="26"/>
      <c r="H280" s="26"/>
      <c r="I280" s="27"/>
      <c r="J280" s="28"/>
      <c r="K280" s="27"/>
      <c r="L280" s="28"/>
      <c r="M280" s="27"/>
    </row>
    <row r="281" spans="1:13" s="29" customFormat="1" ht="14.25" outlineLevel="3">
      <c r="A281" s="26"/>
      <c r="B281" s="26"/>
      <c r="C281" s="26"/>
      <c r="D281" s="26"/>
      <c r="E281" s="26" t="s">
        <v>281</v>
      </c>
      <c r="F281" s="26"/>
      <c r="G281" s="26"/>
      <c r="H281" s="26"/>
      <c r="I281" s="27">
        <v>7495.35</v>
      </c>
      <c r="J281" s="28"/>
      <c r="K281" s="27">
        <v>5513.89</v>
      </c>
      <c r="L281" s="28"/>
      <c r="M281" s="27">
        <f t="shared" ref="M281:M286" si="13">ROUND((I281-K281),5)</f>
        <v>1981.46</v>
      </c>
    </row>
    <row r="282" spans="1:13" s="29" customFormat="1" ht="14.25" outlineLevel="3">
      <c r="A282" s="26"/>
      <c r="B282" s="26"/>
      <c r="C282" s="26"/>
      <c r="D282" s="26"/>
      <c r="E282" s="26" t="s">
        <v>282</v>
      </c>
      <c r="F282" s="26"/>
      <c r="G282" s="26"/>
      <c r="H282" s="26"/>
      <c r="I282" s="27">
        <v>-7495.35</v>
      </c>
      <c r="J282" s="28"/>
      <c r="K282" s="27">
        <v>-5513.89</v>
      </c>
      <c r="L282" s="28"/>
      <c r="M282" s="27">
        <f t="shared" si="13"/>
        <v>-1981.46</v>
      </c>
    </row>
    <row r="283" spans="1:13" s="29" customFormat="1" ht="14.25" outlineLevel="3">
      <c r="A283" s="26"/>
      <c r="B283" s="26"/>
      <c r="C283" s="26"/>
      <c r="D283" s="26"/>
      <c r="E283" s="26" t="s">
        <v>283</v>
      </c>
      <c r="F283" s="26"/>
      <c r="G283" s="26"/>
      <c r="H283" s="26"/>
      <c r="I283" s="27">
        <v>2608.69</v>
      </c>
      <c r="J283" s="28"/>
      <c r="K283" s="27">
        <v>0</v>
      </c>
      <c r="L283" s="28"/>
      <c r="M283" s="27">
        <f t="shared" si="13"/>
        <v>2608.69</v>
      </c>
    </row>
    <row r="284" spans="1:13" s="29" customFormat="1" outlineLevel="3" thickBot="1">
      <c r="A284" s="26"/>
      <c r="B284" s="26"/>
      <c r="C284" s="26"/>
      <c r="D284" s="26"/>
      <c r="E284" s="26" t="s">
        <v>284</v>
      </c>
      <c r="F284" s="26"/>
      <c r="G284" s="26"/>
      <c r="H284" s="26"/>
      <c r="I284" s="31">
        <v>-2608.69</v>
      </c>
      <c r="J284" s="28"/>
      <c r="K284" s="31">
        <v>0</v>
      </c>
      <c r="L284" s="28"/>
      <c r="M284" s="31">
        <f t="shared" si="13"/>
        <v>-2608.69</v>
      </c>
    </row>
    <row r="285" spans="1:13" s="29" customFormat="1" outlineLevel="2" thickBot="1">
      <c r="A285" s="26"/>
      <c r="B285" s="26"/>
      <c r="C285" s="26"/>
      <c r="D285" s="26" t="s">
        <v>285</v>
      </c>
      <c r="E285" s="26"/>
      <c r="F285" s="26"/>
      <c r="G285" s="26"/>
      <c r="H285" s="26"/>
      <c r="I285" s="32">
        <f>ROUND(SUM(I280:I284),5)</f>
        <v>0</v>
      </c>
      <c r="J285" s="28"/>
      <c r="K285" s="32">
        <f>ROUND(SUM(K280:K284),5)</f>
        <v>0</v>
      </c>
      <c r="L285" s="28"/>
      <c r="M285" s="32">
        <f t="shared" si="13"/>
        <v>0</v>
      </c>
    </row>
    <row r="286" spans="1:13" s="29" customFormat="1" ht="14.25" outlineLevel="1">
      <c r="A286" s="26"/>
      <c r="B286" s="26"/>
      <c r="C286" s="26" t="s">
        <v>286</v>
      </c>
      <c r="D286" s="26"/>
      <c r="E286" s="26"/>
      <c r="F286" s="26"/>
      <c r="G286" s="26"/>
      <c r="H286" s="26"/>
      <c r="I286" s="27">
        <f>ROUND(I252+I259+I271+I279+I285,5)</f>
        <v>-2242.7800000000002</v>
      </c>
      <c r="J286" s="28"/>
      <c r="K286" s="27">
        <f>ROUND(K252+K259+K271+K279+K285,5)</f>
        <v>-900000.55</v>
      </c>
      <c r="L286" s="28"/>
      <c r="M286" s="27">
        <f t="shared" si="13"/>
        <v>897757.77</v>
      </c>
    </row>
    <row r="287" spans="1:13" s="29" customFormat="1" ht="14.25" outlineLevel="2">
      <c r="A287" s="26"/>
      <c r="B287" s="26"/>
      <c r="C287" s="26" t="s">
        <v>287</v>
      </c>
      <c r="D287" s="26"/>
      <c r="E287" s="26"/>
      <c r="F287" s="26"/>
      <c r="G287" s="26"/>
      <c r="H287" s="26"/>
      <c r="I287" s="27"/>
      <c r="J287" s="28"/>
      <c r="K287" s="27"/>
      <c r="L287" s="28"/>
      <c r="M287" s="27"/>
    </row>
    <row r="288" spans="1:13" s="29" customFormat="1" ht="14.25" outlineLevel="2">
      <c r="A288" s="26"/>
      <c r="B288" s="26"/>
      <c r="C288" s="26"/>
      <c r="D288" s="26" t="s">
        <v>288</v>
      </c>
      <c r="E288" s="26"/>
      <c r="F288" s="26"/>
      <c r="G288" s="26"/>
      <c r="H288" s="26"/>
      <c r="I288" s="27">
        <v>0</v>
      </c>
      <c r="J288" s="28"/>
      <c r="K288" s="27">
        <v>3415.03</v>
      </c>
      <c r="L288" s="28"/>
      <c r="M288" s="27">
        <f>ROUND((I288-K288),5)</f>
        <v>-3415.03</v>
      </c>
    </row>
    <row r="289" spans="1:13" s="29" customFormat="1" ht="14.25" outlineLevel="2">
      <c r="A289" s="26"/>
      <c r="B289" s="26"/>
      <c r="C289" s="26"/>
      <c r="D289" s="26" t="s">
        <v>289</v>
      </c>
      <c r="E289" s="26"/>
      <c r="F289" s="26"/>
      <c r="G289" s="26"/>
      <c r="H289" s="26"/>
      <c r="I289" s="27">
        <v>12842.23</v>
      </c>
      <c r="J289" s="28"/>
      <c r="K289" s="27">
        <v>0</v>
      </c>
      <c r="L289" s="28"/>
      <c r="M289" s="27">
        <f>ROUND((I289-K289),5)</f>
        <v>12842.23</v>
      </c>
    </row>
    <row r="290" spans="1:13" s="29" customFormat="1" ht="14.25" outlineLevel="3">
      <c r="A290" s="26"/>
      <c r="B290" s="26"/>
      <c r="C290" s="26"/>
      <c r="D290" s="26" t="s">
        <v>290</v>
      </c>
      <c r="E290" s="26"/>
      <c r="F290" s="26"/>
      <c r="G290" s="26"/>
      <c r="H290" s="26"/>
      <c r="I290" s="27"/>
      <c r="J290" s="28"/>
      <c r="K290" s="27"/>
      <c r="L290" s="28"/>
      <c r="M290" s="27"/>
    </row>
    <row r="291" spans="1:13" s="29" customFormat="1" ht="14.25" outlineLevel="3">
      <c r="A291" s="26"/>
      <c r="B291" s="26"/>
      <c r="C291" s="26"/>
      <c r="D291" s="26"/>
      <c r="E291" s="26" t="s">
        <v>291</v>
      </c>
      <c r="F291" s="26"/>
      <c r="G291" s="26"/>
      <c r="H291" s="26"/>
      <c r="I291" s="27">
        <v>45969</v>
      </c>
      <c r="J291" s="28"/>
      <c r="K291" s="27">
        <v>7065.95</v>
      </c>
      <c r="L291" s="28"/>
      <c r="M291" s="27">
        <f t="shared" ref="M291:M307" si="14">ROUND((I291-K291),5)</f>
        <v>38903.050000000003</v>
      </c>
    </row>
    <row r="292" spans="1:13" s="29" customFormat="1" ht="14.25" outlineLevel="3">
      <c r="A292" s="26"/>
      <c r="B292" s="26"/>
      <c r="C292" s="26"/>
      <c r="D292" s="26"/>
      <c r="E292" s="26" t="s">
        <v>292</v>
      </c>
      <c r="F292" s="26"/>
      <c r="G292" s="26"/>
      <c r="H292" s="26"/>
      <c r="I292" s="27">
        <v>-35000</v>
      </c>
      <c r="J292" s="28"/>
      <c r="K292" s="27">
        <v>0</v>
      </c>
      <c r="L292" s="28"/>
      <c r="M292" s="27">
        <f t="shared" si="14"/>
        <v>-35000</v>
      </c>
    </row>
    <row r="293" spans="1:13" s="29" customFormat="1" ht="14.25" outlineLevel="3">
      <c r="A293" s="26"/>
      <c r="B293" s="26"/>
      <c r="C293" s="26"/>
      <c r="D293" s="26"/>
      <c r="E293" s="26" t="s">
        <v>293</v>
      </c>
      <c r="F293" s="26"/>
      <c r="G293" s="26"/>
      <c r="H293" s="26"/>
      <c r="I293" s="27">
        <v>-45000</v>
      </c>
      <c r="J293" s="28"/>
      <c r="K293" s="27">
        <v>-82500</v>
      </c>
      <c r="L293" s="28"/>
      <c r="M293" s="27">
        <f t="shared" si="14"/>
        <v>37500</v>
      </c>
    </row>
    <row r="294" spans="1:13" s="29" customFormat="1" ht="14.25" outlineLevel="3">
      <c r="A294" s="26"/>
      <c r="B294" s="26"/>
      <c r="C294" s="26"/>
      <c r="D294" s="26"/>
      <c r="E294" s="26" t="s">
        <v>294</v>
      </c>
      <c r="F294" s="26"/>
      <c r="G294" s="26"/>
      <c r="H294" s="26"/>
      <c r="I294" s="27">
        <v>-15000</v>
      </c>
      <c r="J294" s="28"/>
      <c r="K294" s="27">
        <v>0</v>
      </c>
      <c r="L294" s="28"/>
      <c r="M294" s="27">
        <f t="shared" si="14"/>
        <v>-15000</v>
      </c>
    </row>
    <row r="295" spans="1:13" s="29" customFormat="1" ht="14.25" outlineLevel="3">
      <c r="A295" s="26"/>
      <c r="B295" s="26"/>
      <c r="C295" s="26"/>
      <c r="D295" s="26"/>
      <c r="E295" s="26" t="s">
        <v>295</v>
      </c>
      <c r="F295" s="26"/>
      <c r="G295" s="26"/>
      <c r="H295" s="26"/>
      <c r="I295" s="27">
        <v>15706</v>
      </c>
      <c r="J295" s="28"/>
      <c r="K295" s="27">
        <v>1540</v>
      </c>
      <c r="L295" s="28"/>
      <c r="M295" s="27">
        <f t="shared" si="14"/>
        <v>14166</v>
      </c>
    </row>
    <row r="296" spans="1:13" s="29" customFormat="1" outlineLevel="3" thickBot="1">
      <c r="A296" s="26"/>
      <c r="B296" s="26"/>
      <c r="C296" s="26"/>
      <c r="D296" s="26"/>
      <c r="E296" s="26" t="s">
        <v>296</v>
      </c>
      <c r="F296" s="26"/>
      <c r="G296" s="26"/>
      <c r="H296" s="26"/>
      <c r="I296" s="30">
        <v>-1666.67</v>
      </c>
      <c r="J296" s="28"/>
      <c r="K296" s="30">
        <v>0</v>
      </c>
      <c r="L296" s="28"/>
      <c r="M296" s="30">
        <f t="shared" si="14"/>
        <v>-1666.67</v>
      </c>
    </row>
    <row r="297" spans="1:13" s="29" customFormat="1" ht="14.25" outlineLevel="2">
      <c r="A297" s="26"/>
      <c r="B297" s="26"/>
      <c r="C297" s="26"/>
      <c r="D297" s="26" t="s">
        <v>297</v>
      </c>
      <c r="E297" s="26"/>
      <c r="F297" s="26"/>
      <c r="G297" s="26"/>
      <c r="H297" s="26"/>
      <c r="I297" s="27">
        <f>ROUND(SUM(I290:I296),5)</f>
        <v>-34991.67</v>
      </c>
      <c r="J297" s="28"/>
      <c r="K297" s="27">
        <f>ROUND(SUM(K290:K296),5)</f>
        <v>-73894.05</v>
      </c>
      <c r="L297" s="28"/>
      <c r="M297" s="27">
        <f t="shared" si="14"/>
        <v>38902.379999999997</v>
      </c>
    </row>
    <row r="298" spans="1:13" s="29" customFormat="1" ht="14.25" hidden="1" outlineLevel="2">
      <c r="A298" s="26"/>
      <c r="B298" s="26"/>
      <c r="C298" s="26"/>
      <c r="D298" s="26" t="s">
        <v>298</v>
      </c>
      <c r="E298" s="26"/>
      <c r="F298" s="26"/>
      <c r="G298" s="26"/>
      <c r="H298" s="26"/>
      <c r="I298" s="27">
        <v>0</v>
      </c>
      <c r="J298" s="28"/>
      <c r="K298" s="27">
        <v>-8077.36</v>
      </c>
      <c r="L298" s="28"/>
      <c r="M298" s="27">
        <f t="shared" si="14"/>
        <v>8077.36</v>
      </c>
    </row>
    <row r="299" spans="1:13" s="29" customFormat="1" ht="14.25" hidden="1" outlineLevel="2">
      <c r="A299" s="26"/>
      <c r="B299" s="26"/>
      <c r="C299" s="26"/>
      <c r="D299" s="26" t="s">
        <v>299</v>
      </c>
      <c r="E299" s="26"/>
      <c r="F299" s="26"/>
      <c r="G299" s="26"/>
      <c r="H299" s="26"/>
      <c r="I299" s="27">
        <v>0</v>
      </c>
      <c r="J299" s="28"/>
      <c r="K299" s="27">
        <v>801.74</v>
      </c>
      <c r="L299" s="28"/>
      <c r="M299" s="27">
        <f t="shared" si="14"/>
        <v>-801.74</v>
      </c>
    </row>
    <row r="300" spans="1:13" s="29" customFormat="1" ht="14.25" outlineLevel="2">
      <c r="A300" s="26"/>
      <c r="B300" s="26"/>
      <c r="C300" s="26"/>
      <c r="D300" s="26" t="s">
        <v>300</v>
      </c>
      <c r="E300" s="26"/>
      <c r="F300" s="26"/>
      <c r="G300" s="26"/>
      <c r="H300" s="26"/>
      <c r="I300" s="27">
        <v>-15909</v>
      </c>
      <c r="J300" s="28"/>
      <c r="K300" s="27">
        <v>-14339.58</v>
      </c>
      <c r="L300" s="28"/>
      <c r="M300" s="27">
        <f t="shared" si="14"/>
        <v>-1569.42</v>
      </c>
    </row>
    <row r="301" spans="1:13" s="29" customFormat="1" ht="14.25" outlineLevel="2">
      <c r="A301" s="26"/>
      <c r="B301" s="26"/>
      <c r="C301" s="26"/>
      <c r="D301" s="26" t="s">
        <v>301</v>
      </c>
      <c r="E301" s="26"/>
      <c r="F301" s="26"/>
      <c r="G301" s="26"/>
      <c r="H301" s="26"/>
      <c r="I301" s="27">
        <v>-25356</v>
      </c>
      <c r="J301" s="28"/>
      <c r="K301" s="27">
        <v>-23182.5</v>
      </c>
      <c r="L301" s="28"/>
      <c r="M301" s="27">
        <f t="shared" si="14"/>
        <v>-2173.5</v>
      </c>
    </row>
    <row r="302" spans="1:13" s="29" customFormat="1" ht="14.25" outlineLevel="2">
      <c r="A302" s="26"/>
      <c r="B302" s="26"/>
      <c r="C302" s="26"/>
      <c r="D302" s="26" t="s">
        <v>302</v>
      </c>
      <c r="E302" s="26"/>
      <c r="F302" s="26"/>
      <c r="G302" s="26"/>
      <c r="H302" s="26"/>
      <c r="I302" s="27">
        <v>-44187</v>
      </c>
      <c r="J302" s="28"/>
      <c r="K302" s="27">
        <v>-57063.01</v>
      </c>
      <c r="L302" s="28"/>
      <c r="M302" s="27">
        <f t="shared" si="14"/>
        <v>12876.01</v>
      </c>
    </row>
    <row r="303" spans="1:13" s="29" customFormat="1" ht="14.25" outlineLevel="2">
      <c r="A303" s="26"/>
      <c r="B303" s="26"/>
      <c r="C303" s="26"/>
      <c r="D303" s="26" t="s">
        <v>303</v>
      </c>
      <c r="E303" s="26"/>
      <c r="F303" s="26"/>
      <c r="G303" s="26"/>
      <c r="H303" s="26"/>
      <c r="I303" s="27">
        <v>-29124.65</v>
      </c>
      <c r="J303" s="28"/>
      <c r="K303" s="27">
        <v>-29869.69</v>
      </c>
      <c r="L303" s="28"/>
      <c r="M303" s="27">
        <f t="shared" si="14"/>
        <v>745.04</v>
      </c>
    </row>
    <row r="304" spans="1:13" s="29" customFormat="1" outlineLevel="2" thickBot="1">
      <c r="A304" s="26"/>
      <c r="B304" s="26"/>
      <c r="C304" s="26"/>
      <c r="D304" s="26" t="s">
        <v>304</v>
      </c>
      <c r="E304" s="26"/>
      <c r="F304" s="26"/>
      <c r="G304" s="26"/>
      <c r="H304" s="26"/>
      <c r="I304" s="31">
        <v>-210050</v>
      </c>
      <c r="J304" s="28"/>
      <c r="K304" s="31">
        <v>0</v>
      </c>
      <c r="L304" s="28"/>
      <c r="M304" s="31">
        <f t="shared" si="14"/>
        <v>-210050</v>
      </c>
    </row>
    <row r="305" spans="1:13" s="29" customFormat="1" outlineLevel="1" thickBot="1">
      <c r="A305" s="26"/>
      <c r="B305" s="26"/>
      <c r="C305" s="26" t="s">
        <v>305</v>
      </c>
      <c r="D305" s="26"/>
      <c r="E305" s="26"/>
      <c r="F305" s="26"/>
      <c r="G305" s="26"/>
      <c r="H305" s="26"/>
      <c r="I305" s="33">
        <f>ROUND(SUM(I287:I289)+SUM(I297:I304),5)</f>
        <v>-346776.09</v>
      </c>
      <c r="J305" s="28"/>
      <c r="K305" s="33">
        <f>ROUND(SUM(K287:K289)+SUM(K297:K304),5)</f>
        <v>-202209.42</v>
      </c>
      <c r="L305" s="28"/>
      <c r="M305" s="33">
        <f t="shared" si="14"/>
        <v>-144566.67000000001</v>
      </c>
    </row>
    <row r="306" spans="1:13" ht="15.75" thickBot="1">
      <c r="A306" s="19"/>
      <c r="B306" s="19" t="s">
        <v>306</v>
      </c>
      <c r="C306" s="19"/>
      <c r="D306" s="19"/>
      <c r="E306" s="19"/>
      <c r="F306" s="19"/>
      <c r="G306" s="19"/>
      <c r="H306" s="19"/>
      <c r="I306" s="25">
        <f>ROUND(I251+I286-I305,5)</f>
        <v>344533.31</v>
      </c>
      <c r="J306" s="19"/>
      <c r="K306" s="25">
        <f>ROUND(K251+K286-K305,5)</f>
        <v>-697791.13</v>
      </c>
      <c r="L306" s="19"/>
      <c r="M306" s="25">
        <f t="shared" si="14"/>
        <v>1042324.44</v>
      </c>
    </row>
    <row r="307" spans="1:13" s="15" customFormat="1" ht="15.75" thickBot="1">
      <c r="A307" s="19" t="s">
        <v>307</v>
      </c>
      <c r="B307" s="19"/>
      <c r="C307" s="19"/>
      <c r="D307" s="19"/>
      <c r="E307" s="19"/>
      <c r="F307" s="19"/>
      <c r="G307" s="19"/>
      <c r="H307" s="19"/>
      <c r="I307" s="24">
        <f>ROUND(I250+I306,5)</f>
        <v>587798.62</v>
      </c>
      <c r="J307" s="19"/>
      <c r="K307" s="24">
        <f>ROUND(K250+K306,5)</f>
        <v>-374947.58</v>
      </c>
      <c r="L307" s="19"/>
      <c r="M307" s="24">
        <f t="shared" si="14"/>
        <v>962746.2</v>
      </c>
    </row>
    <row r="308" spans="1:13" ht="15.75" thickTop="1"/>
  </sheetData>
  <pageMargins left="0.2" right="0.2" top="0.75" bottom="0.35" header="0.1" footer="0.15"/>
  <pageSetup scale="88" orientation="portrait" r:id="rId1"/>
  <headerFooter>
    <oddHeader>&amp;L&amp;"Arial,Bold"&amp;8&amp;D
&amp;T&amp;C&amp;"Arial,Bold"&amp;12 Town of Dewey Beach
&amp;14 Profit &amp;&amp; Loss Prev Year Comparison
&amp;10 April through December 2016&amp;R&amp;"-,Bold"&amp;18&amp;KFF0000FINAL DRAFT</oddHeader>
    <oddFooter>&amp;R&amp;"Arial,Bold"&amp;8 Page &amp;P of &amp;N</oddFooter>
  </headerFooter>
  <rowBreaks count="6" manualBreakCount="6">
    <brk id="55" max="16383" man="1"/>
    <brk id="95" max="16383" man="1"/>
    <brk id="130" max="16383" man="1"/>
    <brk id="172" max="16383" man="1"/>
    <brk id="219" max="16383" man="1"/>
    <brk id="250" max="16383" man="1"/>
  </rowBreaks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nmccloskey</cp:lastModifiedBy>
  <cp:lastPrinted>2017-01-22T19:28:55Z</cp:lastPrinted>
  <dcterms:created xsi:type="dcterms:W3CDTF">2016-12-28T19:51:49Z</dcterms:created>
  <dcterms:modified xsi:type="dcterms:W3CDTF">2017-01-22T19:31:15Z</dcterms:modified>
</cp:coreProperties>
</file>