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1840" windowHeight="9060" activeTab="1"/>
  </bookViews>
  <sheets>
    <sheet name="QuickBooks Export Tips" sheetId="2" r:id="rId1"/>
    <sheet name="Sheet1" sheetId="1" r:id="rId2"/>
  </sheets>
  <definedNames>
    <definedName name="_xlnm.Print_Titles" localSheetId="1">Sheet1!$A:$H,Sheet1!$1:$2</definedName>
    <definedName name="QB_COLUMN_59200" localSheetId="1" hidden="1">Sheet1!$I$2</definedName>
    <definedName name="QB_COLUMN_62230" localSheetId="1" hidden="1">Sheet1!$O$2</definedName>
    <definedName name="QB_COLUMN_63620" localSheetId="1" hidden="1">Sheet1!$M$2</definedName>
    <definedName name="QB_COLUMN_63650" localSheetId="1" hidden="1">Sheet1!$S$2</definedName>
    <definedName name="QB_COLUMN_76210" localSheetId="1" hidden="1">Sheet1!$K$2</definedName>
    <definedName name="QB_COLUMN_76240" localSheetId="1" hidden="1">Sheet1!$Q$2</definedName>
    <definedName name="QB_COLUMN_76260" localSheetId="1" hidden="1">Sheet1!$U$2</definedName>
    <definedName name="QB_DATA_0" localSheetId="1" hidden="1">Sheet1!$6:$6,Sheet1!$7:$7,Sheet1!$9:$9,Sheet1!$10:$10,Sheet1!$11:$11,Sheet1!$12:$12,Sheet1!$14:$14,Sheet1!$15:$15,Sheet1!$16:$16,Sheet1!$17:$17,Sheet1!$19:$19,Sheet1!$20:$20,Sheet1!$22:$22,Sheet1!$24:$24,Sheet1!$25:$25,Sheet1!$26:$26</definedName>
    <definedName name="QB_DATA_1" localSheetId="1" hidden="1">Sheet1!$27:$27,Sheet1!$28:$28,Sheet1!$29:$29,Sheet1!$30:$30,Sheet1!$31:$31,Sheet1!$32:$32,Sheet1!$34:$34,Sheet1!$36:$36,Sheet1!$37:$37,Sheet1!$38:$38,Sheet1!$39:$39,Sheet1!$40:$40,Sheet1!$41:$41,Sheet1!$42:$42,Sheet1!$43:$43,Sheet1!$44:$44</definedName>
    <definedName name="QB_DATA_10" localSheetId="1" hidden="1">Sheet1!$267:$267,Sheet1!$268:$268,Sheet1!$271:$271,Sheet1!$272:$272,Sheet1!$273:$273,Sheet1!$274:$274,Sheet1!$275:$275,Sheet1!$276:$276,Sheet1!$279:$279,Sheet1!$280:$280,Sheet1!$281:$281,Sheet1!$282:$282,Sheet1!$284:$284,Sheet1!$287:$287,Sheet1!$288:$288,Sheet1!$290:$290</definedName>
    <definedName name="QB_DATA_11" localSheetId="1" hidden="1">Sheet1!$291:$291,Sheet1!$292:$292,Sheet1!$293:$293,Sheet1!$294:$294,Sheet1!$295:$295,Sheet1!$297:$297,Sheet1!$298:$298,Sheet1!$299:$299,Sheet1!$300:$300,Sheet1!$301:$301</definedName>
    <definedName name="QB_DATA_2" localSheetId="1" hidden="1">Sheet1!$47:$47,Sheet1!$48:$48,Sheet1!$49:$49,Sheet1!$52:$52,Sheet1!$58:$58,Sheet1!$59:$59,Sheet1!$60:$60,Sheet1!$61:$61,Sheet1!$62:$62,Sheet1!$63:$63,Sheet1!$64:$64,Sheet1!$65:$65,Sheet1!$66:$66,Sheet1!$67:$67,Sheet1!$68:$68,Sheet1!$69:$69</definedName>
    <definedName name="QB_DATA_3" localSheetId="1" hidden="1">Sheet1!$70:$70,Sheet1!$71:$71,Sheet1!$72:$72,Sheet1!$73:$73,Sheet1!$75:$75,Sheet1!$76:$76,Sheet1!$77:$77,Sheet1!$78:$78,Sheet1!$79:$79,Sheet1!$82:$82,Sheet1!$83:$83,Sheet1!$86:$86,Sheet1!$87:$87,Sheet1!$88:$88,Sheet1!$89:$89,Sheet1!$92:$92</definedName>
    <definedName name="QB_DATA_4" localSheetId="1" hidden="1">Sheet1!$98:$98,Sheet1!$99:$99,Sheet1!$100:$100,Sheet1!$101:$101,Sheet1!$102:$102,Sheet1!$104:$104,Sheet1!$105:$105,Sheet1!$106:$106,Sheet1!$107:$107,Sheet1!$110:$110,Sheet1!$111:$111,Sheet1!$114:$114,Sheet1!$115:$115,Sheet1!$116:$116,Sheet1!$117:$117,Sheet1!$118:$118</definedName>
    <definedName name="QB_DATA_5" localSheetId="1" hidden="1">Sheet1!$119:$119,Sheet1!$122:$122,Sheet1!$123:$123,Sheet1!$124:$124,Sheet1!$127:$127,Sheet1!$128:$128,Sheet1!$134:$134,Sheet1!$135:$135,Sheet1!$136:$136,Sheet1!$137:$137,Sheet1!$138:$138,Sheet1!$139:$139,Sheet1!$141:$141,Sheet1!$142:$142,Sheet1!$143:$143,Sheet1!$146:$146</definedName>
    <definedName name="QB_DATA_6" localSheetId="1" hidden="1">Sheet1!$147:$147,Sheet1!$150:$150,Sheet1!$151:$151,Sheet1!$152:$152,Sheet1!$155:$155,Sheet1!$156:$156,Sheet1!$162:$162,Sheet1!$163:$163,Sheet1!$164:$164,Sheet1!$166:$166,Sheet1!$167:$167,Sheet1!$168:$168,Sheet1!$169:$169,Sheet1!$172:$172,Sheet1!$173:$173,Sheet1!$174:$174</definedName>
    <definedName name="QB_DATA_7" localSheetId="1" hidden="1">Sheet1!$180:$180,Sheet1!$181:$181,Sheet1!$182:$182,Sheet1!$184:$184,Sheet1!$185:$185,Sheet1!$186:$186,Sheet1!$189:$189,Sheet1!$190:$190,Sheet1!$191:$191,Sheet1!$194:$194,Sheet1!$199:$199,Sheet1!$201:$201,Sheet1!$202:$202,Sheet1!$203:$203,Sheet1!$206:$206,Sheet1!$207:$207</definedName>
    <definedName name="QB_DATA_8" localSheetId="1" hidden="1">Sheet1!$208:$208,Sheet1!$211:$211,Sheet1!$212:$212,Sheet1!$216:$216,Sheet1!$218:$218,Sheet1!$219:$219,Sheet1!$222:$222,Sheet1!$223:$223,Sheet1!$228:$228,Sheet1!$229:$229,Sheet1!$230:$230,Sheet1!$232:$232,Sheet1!$233:$233,Sheet1!$236:$236,Sheet1!$237:$237,Sheet1!$238:$238</definedName>
    <definedName name="QB_DATA_9" localSheetId="1" hidden="1">Sheet1!$243:$243,Sheet1!$244:$244,Sheet1!$245:$245,Sheet1!$246:$246,Sheet1!$247:$247,Sheet1!$248:$248,Sheet1!$249:$249,Sheet1!$256:$256,Sheet1!$257:$257,Sheet1!$260:$260,Sheet1!$261:$261,Sheet1!$262:$262,Sheet1!$263:$263,Sheet1!$264:$264,Sheet1!$265:$265,Sheet1!$266:$266</definedName>
    <definedName name="QB_FORMULA_0" localSheetId="1" hidden="1">Sheet1!$M$6,Sheet1!$S$6,Sheet1!$M$7,Sheet1!$S$7,Sheet1!$M$9,Sheet1!$S$9,Sheet1!$M$10,Sheet1!$S$10,Sheet1!$M$11,Sheet1!$S$11,Sheet1!$M$12,Sheet1!$S$12,Sheet1!$I$13,Sheet1!$K$13,Sheet1!$M$13,Sheet1!$O$13</definedName>
    <definedName name="QB_FORMULA_1" localSheetId="1" hidden="1">Sheet1!$Q$13,Sheet1!$S$13,Sheet1!$U$13,Sheet1!$M$14,Sheet1!$S$14,Sheet1!$M$15,Sheet1!$S$15,Sheet1!$M$16,Sheet1!$S$16,Sheet1!$M$17,Sheet1!$S$17,Sheet1!$M$19,Sheet1!$S$19,Sheet1!$M$20,Sheet1!$S$20,Sheet1!$I$21</definedName>
    <definedName name="QB_FORMULA_10" localSheetId="1" hidden="1">Sheet1!$M$78,Sheet1!$S$78,Sheet1!$M$79,Sheet1!$S$79,Sheet1!$I$80,Sheet1!$K$80,Sheet1!$M$80,Sheet1!$O$80,Sheet1!$Q$80,Sheet1!$S$80,Sheet1!$U$80,Sheet1!$M$82,Sheet1!$S$82,Sheet1!$M$83,Sheet1!$S$83,Sheet1!$I$84</definedName>
    <definedName name="QB_FORMULA_11" localSheetId="1" hidden="1">Sheet1!$K$84,Sheet1!$M$84,Sheet1!$O$84,Sheet1!$Q$84,Sheet1!$S$84,Sheet1!$U$84,Sheet1!$M$86,Sheet1!$S$86,Sheet1!$M$87,Sheet1!$S$87,Sheet1!$M$88,Sheet1!$S$88,Sheet1!$M$89,Sheet1!$S$89,Sheet1!$I$90,Sheet1!$K$90</definedName>
    <definedName name="QB_FORMULA_12" localSheetId="1" hidden="1">Sheet1!$M$90,Sheet1!$O$90,Sheet1!$Q$90,Sheet1!$S$90,Sheet1!$U$90,Sheet1!$M$92,Sheet1!$S$92,Sheet1!$I$93,Sheet1!$K$93,Sheet1!$M$93,Sheet1!$O$93,Sheet1!$Q$93,Sheet1!$S$93,Sheet1!$U$93,Sheet1!$I$94,Sheet1!$K$94</definedName>
    <definedName name="QB_FORMULA_13" localSheetId="1" hidden="1">Sheet1!$M$94,Sheet1!$O$94,Sheet1!$Q$94,Sheet1!$S$94,Sheet1!$U$94,Sheet1!$I$95,Sheet1!$K$95,Sheet1!$M$95,Sheet1!$O$95,Sheet1!$Q$95,Sheet1!$S$95,Sheet1!$U$95,Sheet1!$M$98,Sheet1!$S$98,Sheet1!$M$99,Sheet1!$S$99</definedName>
    <definedName name="QB_FORMULA_14" localSheetId="1" hidden="1">Sheet1!$M$100,Sheet1!$S$100,Sheet1!$M$101,Sheet1!$S$101,Sheet1!$M$102,Sheet1!$S$102,Sheet1!$M$104,Sheet1!$S$104,Sheet1!$M$105,Sheet1!$S$105,Sheet1!$M$106,Sheet1!$S$106,Sheet1!$M$107,Sheet1!$S$107,Sheet1!$I$108,Sheet1!$K$108</definedName>
    <definedName name="QB_FORMULA_15" localSheetId="1" hidden="1">Sheet1!$M$108,Sheet1!$O$108,Sheet1!$Q$108,Sheet1!$S$108,Sheet1!$U$108,Sheet1!$M$110,Sheet1!$S$110,Sheet1!$M$111,Sheet1!$S$111,Sheet1!$I$112,Sheet1!$K$112,Sheet1!$M$112,Sheet1!$O$112,Sheet1!$Q$112,Sheet1!$S$112,Sheet1!$U$112</definedName>
    <definedName name="QB_FORMULA_16" localSheetId="1" hidden="1">Sheet1!$M$114,Sheet1!$S$114,Sheet1!$M$115,Sheet1!$S$115,Sheet1!$M$116,Sheet1!$S$116,Sheet1!$M$117,Sheet1!$S$117,Sheet1!$M$118,Sheet1!$S$118,Sheet1!$M$119,Sheet1!$S$119,Sheet1!$I$120,Sheet1!$K$120,Sheet1!$M$120,Sheet1!$O$120</definedName>
    <definedName name="QB_FORMULA_17" localSheetId="1" hidden="1">Sheet1!$Q$120,Sheet1!$S$120,Sheet1!$U$120,Sheet1!$M$122,Sheet1!$S$122,Sheet1!$M$124,Sheet1!$S$124,Sheet1!$I$125,Sheet1!$K$125,Sheet1!$M$125,Sheet1!$O$125,Sheet1!$Q$125,Sheet1!$S$125,Sheet1!$U$125,Sheet1!$M$127,Sheet1!$S$127</definedName>
    <definedName name="QB_FORMULA_18" localSheetId="1" hidden="1">Sheet1!$M$128,Sheet1!$S$128,Sheet1!$I$129,Sheet1!$K$129,Sheet1!$M$129,Sheet1!$O$129,Sheet1!$Q$129,Sheet1!$S$129,Sheet1!$U$129,Sheet1!$I$130,Sheet1!$K$130,Sheet1!$M$130,Sheet1!$O$130,Sheet1!$Q$130,Sheet1!$S$130,Sheet1!$U$130</definedName>
    <definedName name="QB_FORMULA_19" localSheetId="1" hidden="1">Sheet1!$I$131,Sheet1!$K$131,Sheet1!$M$131,Sheet1!$O$131,Sheet1!$Q$131,Sheet1!$S$131,Sheet1!$U$131,Sheet1!$M$134,Sheet1!$S$134,Sheet1!$M$135,Sheet1!$S$135,Sheet1!$M$136,Sheet1!$S$136,Sheet1!$M$137,Sheet1!$S$137,Sheet1!$M$138</definedName>
    <definedName name="QB_FORMULA_2" localSheetId="1" hidden="1">Sheet1!$K$21,Sheet1!$M$21,Sheet1!$O$21,Sheet1!$Q$21,Sheet1!$S$21,Sheet1!$U$21,Sheet1!$M$22,Sheet1!$S$22,Sheet1!$M$24,Sheet1!$S$24,Sheet1!$M$25,Sheet1!$S$25,Sheet1!$M$26,Sheet1!$S$26,Sheet1!$M$27,Sheet1!$S$27</definedName>
    <definedName name="QB_FORMULA_20" localSheetId="1" hidden="1">Sheet1!$S$138,Sheet1!$M$139,Sheet1!$S$139,Sheet1!$M$141,Sheet1!$S$141,Sheet1!$M$142,Sheet1!$S$142,Sheet1!$M$143,Sheet1!$S$143,Sheet1!$I$144,Sheet1!$K$144,Sheet1!$M$144,Sheet1!$O$144,Sheet1!$Q$144,Sheet1!$S$144,Sheet1!$U$144</definedName>
    <definedName name="QB_FORMULA_21" localSheetId="1" hidden="1">Sheet1!$M$146,Sheet1!$S$146,Sheet1!$M$147,Sheet1!$S$147,Sheet1!$I$148,Sheet1!$K$148,Sheet1!$M$148,Sheet1!$O$148,Sheet1!$Q$148,Sheet1!$S$148,Sheet1!$U$148,Sheet1!$M$150,Sheet1!$S$150,Sheet1!$M$151,Sheet1!$S$151,Sheet1!$M$152</definedName>
    <definedName name="QB_FORMULA_22" localSheetId="1" hidden="1">Sheet1!$S$152,Sheet1!$I$153,Sheet1!$K$153,Sheet1!$M$153,Sheet1!$O$153,Sheet1!$Q$153,Sheet1!$S$153,Sheet1!$U$153,Sheet1!$M$155,Sheet1!$S$155,Sheet1!$M$156,Sheet1!$S$156,Sheet1!$I$157,Sheet1!$K$157,Sheet1!$M$157,Sheet1!$O$157</definedName>
    <definedName name="QB_FORMULA_23" localSheetId="1" hidden="1">Sheet1!$Q$157,Sheet1!$S$157,Sheet1!$U$157,Sheet1!$I$158,Sheet1!$K$158,Sheet1!$M$158,Sheet1!$O$158,Sheet1!$Q$158,Sheet1!$S$158,Sheet1!$U$158,Sheet1!$I$159,Sheet1!$K$159,Sheet1!$M$159,Sheet1!$O$159,Sheet1!$Q$159,Sheet1!$S$159</definedName>
    <definedName name="QB_FORMULA_24" localSheetId="1" hidden="1">Sheet1!$U$159,Sheet1!$M$163,Sheet1!$S$163,Sheet1!$M$164,Sheet1!$S$164,Sheet1!$M$166,Sheet1!$S$166,Sheet1!$M$167,Sheet1!$S$167,Sheet1!$M$168,Sheet1!$S$168,Sheet1!$M$169,Sheet1!$S$169,Sheet1!$I$170,Sheet1!$K$170,Sheet1!$M$170</definedName>
    <definedName name="QB_FORMULA_25" localSheetId="1" hidden="1">Sheet1!$O$170,Sheet1!$Q$170,Sheet1!$S$170,Sheet1!$U$170,Sheet1!$M$172,Sheet1!$S$172,Sheet1!$M$174,Sheet1!$S$174,Sheet1!$I$175,Sheet1!$K$175,Sheet1!$M$175,Sheet1!$O$175,Sheet1!$Q$175,Sheet1!$S$175,Sheet1!$U$175,Sheet1!$I$176</definedName>
    <definedName name="QB_FORMULA_26" localSheetId="1" hidden="1">Sheet1!$K$176,Sheet1!$M$176,Sheet1!$O$176,Sheet1!$Q$176,Sheet1!$S$176,Sheet1!$U$176,Sheet1!$I$177,Sheet1!$K$177,Sheet1!$M$177,Sheet1!$O$177,Sheet1!$Q$177,Sheet1!$S$177,Sheet1!$U$177,Sheet1!$M$180,Sheet1!$S$180,Sheet1!$M$181</definedName>
    <definedName name="QB_FORMULA_27" localSheetId="1" hidden="1">Sheet1!$S$181,Sheet1!$M$182,Sheet1!$S$182,Sheet1!$M$185,Sheet1!$S$185,Sheet1!$M$186,Sheet1!$S$186,Sheet1!$I$187,Sheet1!$K$187,Sheet1!$M$187,Sheet1!$O$187,Sheet1!$Q$187,Sheet1!$S$187,Sheet1!$U$187,Sheet1!$M$189,Sheet1!$S$189</definedName>
    <definedName name="QB_FORMULA_28" localSheetId="1" hidden="1">Sheet1!$M$191,Sheet1!$S$191,Sheet1!$I$192,Sheet1!$K$192,Sheet1!$M$192,Sheet1!$O$192,Sheet1!$Q$192,Sheet1!$S$192,Sheet1!$U$192,Sheet1!$M$194,Sheet1!$S$194,Sheet1!$I$195,Sheet1!$K$195,Sheet1!$M$195,Sheet1!$O$195,Sheet1!$Q$195</definedName>
    <definedName name="QB_FORMULA_29" localSheetId="1" hidden="1">Sheet1!$S$195,Sheet1!$U$195,Sheet1!$I$196,Sheet1!$K$196,Sheet1!$M$196,Sheet1!$O$196,Sheet1!$Q$196,Sheet1!$S$196,Sheet1!$U$196,Sheet1!$I$197,Sheet1!$K$197,Sheet1!$M$197,Sheet1!$O$197,Sheet1!$Q$197,Sheet1!$S$197,Sheet1!$U$197</definedName>
    <definedName name="QB_FORMULA_3" localSheetId="1" hidden="1">Sheet1!$M$28,Sheet1!$S$28,Sheet1!$M$29,Sheet1!$S$29,Sheet1!$M$30,Sheet1!$S$30,Sheet1!$M$32,Sheet1!$S$32,Sheet1!$I$33,Sheet1!$K$33,Sheet1!$M$33,Sheet1!$O$33,Sheet1!$Q$33,Sheet1!$S$33,Sheet1!$U$33,Sheet1!$M$34</definedName>
    <definedName name="QB_FORMULA_30" localSheetId="1" hidden="1">Sheet1!$M$199,Sheet1!$S$199,Sheet1!$M$201,Sheet1!$S$201,Sheet1!$M$202,Sheet1!$S$202,Sheet1!$M$203,Sheet1!$S$203,Sheet1!$I$204,Sheet1!$K$204,Sheet1!$M$204,Sheet1!$O$204,Sheet1!$Q$204,Sheet1!$S$204,Sheet1!$U$204,Sheet1!$M$206</definedName>
    <definedName name="QB_FORMULA_31" localSheetId="1" hidden="1">Sheet1!$S$206,Sheet1!$M$207,Sheet1!$S$207,Sheet1!$M$208,Sheet1!$S$208,Sheet1!$I$209,Sheet1!$K$209,Sheet1!$M$209,Sheet1!$O$209,Sheet1!$Q$209,Sheet1!$S$209,Sheet1!$U$209,Sheet1!$M$211,Sheet1!$S$211,Sheet1!$I$213,Sheet1!$K$213</definedName>
    <definedName name="QB_FORMULA_32" localSheetId="1" hidden="1">Sheet1!$M$213,Sheet1!$O$213,Sheet1!$Q$213,Sheet1!$S$213,Sheet1!$U$213,Sheet1!$I$214,Sheet1!$K$214,Sheet1!$M$214,Sheet1!$O$214,Sheet1!$Q$214,Sheet1!$S$214,Sheet1!$U$214,Sheet1!$M$216,Sheet1!$S$216,Sheet1!$S$218,Sheet1!$M$219</definedName>
    <definedName name="QB_FORMULA_33" localSheetId="1" hidden="1">Sheet1!$S$219,Sheet1!$I$220,Sheet1!$K$220,Sheet1!$M$220,Sheet1!$O$220,Sheet1!$Q$220,Sheet1!$S$220,Sheet1!$U$220,Sheet1!$M$222,Sheet1!$S$222,Sheet1!$M$223,Sheet1!$S$223,Sheet1!$I$224,Sheet1!$K$224,Sheet1!$M$224,Sheet1!$O$224</definedName>
    <definedName name="QB_FORMULA_34" localSheetId="1" hidden="1">Sheet1!$Q$224,Sheet1!$S$224,Sheet1!$U$224,Sheet1!$I$225,Sheet1!$K$225,Sheet1!$M$225,Sheet1!$O$225,Sheet1!$Q$225,Sheet1!$S$225,Sheet1!$U$225,Sheet1!$M$228,Sheet1!$S$228,Sheet1!$M$229,Sheet1!$S$229,Sheet1!$M$230,Sheet1!$S$230</definedName>
    <definedName name="QB_FORMULA_35" localSheetId="1" hidden="1">Sheet1!$M$232,Sheet1!$S$232,Sheet1!$S$233,Sheet1!$I$234,Sheet1!$K$234,Sheet1!$M$234,Sheet1!$O$234,Sheet1!$Q$234,Sheet1!$S$234,Sheet1!$U$234,Sheet1!$M$236,Sheet1!$S$236,Sheet1!$M$237,Sheet1!$S$237,Sheet1!$M$238,Sheet1!$S$238</definedName>
    <definedName name="QB_FORMULA_36" localSheetId="1" hidden="1">Sheet1!$I$239,Sheet1!$K$239,Sheet1!$M$239,Sheet1!$O$239,Sheet1!$Q$239,Sheet1!$S$239,Sheet1!$U$239,Sheet1!$I$240,Sheet1!$K$240,Sheet1!$M$240,Sheet1!$O$240,Sheet1!$Q$240,Sheet1!$S$240,Sheet1!$U$240,Sheet1!$I$241,Sheet1!$K$241</definedName>
    <definedName name="QB_FORMULA_37" localSheetId="1" hidden="1">Sheet1!$M$241,Sheet1!$O$241,Sheet1!$Q$241,Sheet1!$S$241,Sheet1!$U$241,Sheet1!$M$243,Sheet1!$S$243,Sheet1!$M$244,Sheet1!$S$244,Sheet1!$M$245,Sheet1!$S$245,Sheet1!$M$246,Sheet1!$S$246,Sheet1!$M$247,Sheet1!$S$247,Sheet1!$M$248</definedName>
    <definedName name="QB_FORMULA_38" localSheetId="1" hidden="1">Sheet1!$S$248,Sheet1!$M$249,Sheet1!$S$249,Sheet1!$I$250,Sheet1!$K$250,Sheet1!$M$250,Sheet1!$O$250,Sheet1!$Q$250,Sheet1!$S$250,Sheet1!$U$250,Sheet1!$I$251,Sheet1!$K$251,Sheet1!$M$251,Sheet1!$O$251,Sheet1!$Q$251,Sheet1!$S$251</definedName>
    <definedName name="QB_FORMULA_39" localSheetId="1" hidden="1">Sheet1!$U$251,Sheet1!$I$252,Sheet1!$K$252,Sheet1!$M$252,Sheet1!$O$252,Sheet1!$Q$252,Sheet1!$S$252,Sheet1!$U$252,Sheet1!$M$256,Sheet1!$S$256,Sheet1!$M$257,Sheet1!$S$257,Sheet1!$I$258,Sheet1!$K$258,Sheet1!$M$258,Sheet1!$O$258</definedName>
    <definedName name="QB_FORMULA_4" localSheetId="1" hidden="1">Sheet1!$S$34,Sheet1!$M$36,Sheet1!$S$36,Sheet1!$M$37,Sheet1!$S$37,Sheet1!$M$38,Sheet1!$S$38,Sheet1!$M$39,Sheet1!$S$39,Sheet1!$M$40,Sheet1!$S$40,Sheet1!$M$41,Sheet1!$S$41,Sheet1!$M$42,Sheet1!$S$42,Sheet1!$M$43</definedName>
    <definedName name="QB_FORMULA_40" localSheetId="1" hidden="1">Sheet1!$Q$258,Sheet1!$S$258,Sheet1!$U$258,Sheet1!$M$260,Sheet1!$S$260,Sheet1!$M$261,Sheet1!$S$261,Sheet1!$M$262,Sheet1!$S$262,Sheet1!$M$263,Sheet1!$S$263,Sheet1!$M$265,Sheet1!$S$265,Sheet1!$M$266,Sheet1!$S$266,Sheet1!$I$269</definedName>
    <definedName name="QB_FORMULA_41" localSheetId="1" hidden="1">Sheet1!$K$269,Sheet1!$M$269,Sheet1!$O$269,Sheet1!$Q$269,Sheet1!$S$269,Sheet1!$U$269,Sheet1!$S$271,Sheet1!$M$272,Sheet1!$S$272,Sheet1!$M$273,Sheet1!$S$273,Sheet1!$M$274,Sheet1!$S$274,Sheet1!$S$276,Sheet1!$I$277,Sheet1!$K$277</definedName>
    <definedName name="QB_FORMULA_42" localSheetId="1" hidden="1">Sheet1!$M$277,Sheet1!$O$277,Sheet1!$Q$277,Sheet1!$S$277,Sheet1!$U$277,Sheet1!$I$283,Sheet1!$O$283,Sheet1!$I$285,Sheet1!$K$285,Sheet1!$M$285,Sheet1!$O$285,Sheet1!$Q$285,Sheet1!$S$285,Sheet1!$U$285,Sheet1!$S$287,Sheet1!$S$288</definedName>
    <definedName name="QB_FORMULA_43" localSheetId="1" hidden="1">Sheet1!$M$290,Sheet1!$S$290,Sheet1!$S$291,Sheet1!$M$292,Sheet1!$S$292,Sheet1!$M$293,Sheet1!$S$293,Sheet1!$M$294,Sheet1!$S$294,Sheet1!$S$295,Sheet1!$I$296,Sheet1!$K$296,Sheet1!$M$296,Sheet1!$O$296,Sheet1!$Q$296,Sheet1!$S$296</definedName>
    <definedName name="QB_FORMULA_44" localSheetId="1" hidden="1">Sheet1!$U$296,Sheet1!$M$297,Sheet1!$S$297,Sheet1!$M$298,Sheet1!$S$298,Sheet1!$M$299,Sheet1!$S$299,Sheet1!$M$300,Sheet1!$S$300,Sheet1!$I$302,Sheet1!$K$302,Sheet1!$M$302,Sheet1!$O$302,Sheet1!$Q$302,Sheet1!$S$302,Sheet1!$U$302</definedName>
    <definedName name="QB_FORMULA_45" localSheetId="1" hidden="1">Sheet1!$I$303,Sheet1!$K$303,Sheet1!$M$303,Sheet1!$O$303,Sheet1!$Q$303,Sheet1!$S$303,Sheet1!$U$303,Sheet1!$I$304,Sheet1!$K$304,Sheet1!$M$304,Sheet1!$O$304,Sheet1!$Q$304,Sheet1!$S$304,Sheet1!$U$304</definedName>
    <definedName name="QB_FORMULA_5" localSheetId="1" hidden="1">Sheet1!$S$43,Sheet1!$M$44,Sheet1!$S$44,Sheet1!$I$45,Sheet1!$K$45,Sheet1!$M$45,Sheet1!$O$45,Sheet1!$Q$45,Sheet1!$S$45,Sheet1!$U$45,Sheet1!$M$47,Sheet1!$S$47,Sheet1!$M$48,Sheet1!$S$48,Sheet1!$M$49,Sheet1!$S$49</definedName>
    <definedName name="QB_FORMULA_6" localSheetId="1" hidden="1">Sheet1!$I$50,Sheet1!$K$50,Sheet1!$M$50,Sheet1!$O$50,Sheet1!$Q$50,Sheet1!$S$50,Sheet1!$U$50,Sheet1!$I$51,Sheet1!$K$51,Sheet1!$M$51,Sheet1!$O$51,Sheet1!$Q$51,Sheet1!$S$51,Sheet1!$U$51,Sheet1!$S$52,Sheet1!$I$53</definedName>
    <definedName name="QB_FORMULA_7" localSheetId="1" hidden="1">Sheet1!$K$53,Sheet1!$M$53,Sheet1!$O$53,Sheet1!$Q$53,Sheet1!$S$53,Sheet1!$U$53,Sheet1!$I$54,Sheet1!$K$54,Sheet1!$M$54,Sheet1!$O$54,Sheet1!$Q$54,Sheet1!$S$54,Sheet1!$U$54,Sheet1!$M$58,Sheet1!$S$58,Sheet1!$M$59</definedName>
    <definedName name="QB_FORMULA_8" localSheetId="1" hidden="1">Sheet1!$S$59,Sheet1!$M$60,Sheet1!$S$60,Sheet1!$M$61,Sheet1!$S$61,Sheet1!$M$62,Sheet1!$S$62,Sheet1!$M$63,Sheet1!$S$63,Sheet1!$M$64,Sheet1!$S$64,Sheet1!$M$65,Sheet1!$S$65,Sheet1!$M$66,Sheet1!$S$66,Sheet1!$M$68</definedName>
    <definedName name="QB_FORMULA_9" localSheetId="1" hidden="1">Sheet1!$S$68,Sheet1!$S$69,Sheet1!$M$70,Sheet1!$S$70,Sheet1!$M$71,Sheet1!$S$71,Sheet1!$M$72,Sheet1!$S$72,Sheet1!$M$73,Sheet1!$S$73,Sheet1!$M$75,Sheet1!$S$75,Sheet1!$M$76,Sheet1!$S$76,Sheet1!$M$77,Sheet1!$S$77</definedName>
    <definedName name="QB_ROW_102260" localSheetId="1" hidden="1">Sheet1!$G$31</definedName>
    <definedName name="QB_ROW_103260" localSheetId="1" hidden="1">Sheet1!$G$32</definedName>
    <definedName name="QB_ROW_104250" localSheetId="1" hidden="1">Sheet1!$F$34</definedName>
    <definedName name="QB_ROW_107260" localSheetId="1" hidden="1">Sheet1!$G$36</definedName>
    <definedName name="QB_ROW_110240" localSheetId="1" hidden="1">Sheet1!$E$271</definedName>
    <definedName name="QB_ROW_112260" localSheetId="1" hidden="1">Sheet1!$G$39</definedName>
    <definedName name="QB_ROW_116260" localSheetId="1" hidden="1">Sheet1!$G$40</definedName>
    <definedName name="QB_ROW_119260" localSheetId="1" hidden="1">Sheet1!$G$41</definedName>
    <definedName name="QB_ROW_123240" localSheetId="1" hidden="1">Sheet1!$E$262</definedName>
    <definedName name="QB_ROW_124260" localSheetId="1" hidden="1">Sheet1!$G$42</definedName>
    <definedName name="QB_ROW_125260" localSheetId="1" hidden="1">Sheet1!$G$43</definedName>
    <definedName name="QB_ROW_151270" localSheetId="1" hidden="1">Sheet1!$H$87</definedName>
    <definedName name="QB_ROW_153270" localSheetId="1" hidden="1">Sheet1!$H$88</definedName>
    <definedName name="QB_ROW_156270" localSheetId="1" hidden="1">Sheet1!$H$75</definedName>
    <definedName name="QB_ROW_158270" localSheetId="1" hidden="1">Sheet1!$H$76</definedName>
    <definedName name="QB_ROW_160270" localSheetId="1" hidden="1">Sheet1!$H$92</definedName>
    <definedName name="QB_ROW_161270" localSheetId="1" hidden="1">Sheet1!$H$82</definedName>
    <definedName name="QB_ROW_16250" localSheetId="1" hidden="1">Sheet1!$F$6</definedName>
    <definedName name="QB_ROW_163270" localSheetId="1" hidden="1">Sheet1!$H$77</definedName>
    <definedName name="QB_ROW_164270" localSheetId="1" hidden="1">Sheet1!$H$78</definedName>
    <definedName name="QB_ROW_166270" localSheetId="1" hidden="1">Sheet1!$H$79</definedName>
    <definedName name="QB_ROW_167270" localSheetId="1" hidden="1">Sheet1!$H$89</definedName>
    <definedName name="QB_ROW_168260" localSheetId="1" hidden="1">Sheet1!$G$62</definedName>
    <definedName name="QB_ROW_169260" localSheetId="1" hidden="1">Sheet1!$G$65</definedName>
    <definedName name="QB_ROW_172260" localSheetId="1" hidden="1">Sheet1!$G$68</definedName>
    <definedName name="QB_ROW_175260" localSheetId="1" hidden="1">Sheet1!$G$69</definedName>
    <definedName name="QB_ROW_176260" localSheetId="1" hidden="1">Sheet1!$G$70</definedName>
    <definedName name="QB_ROW_177270" localSheetId="1" hidden="1">Sheet1!$H$83</definedName>
    <definedName name="QB_ROW_179260" localSheetId="1" hidden="1">Sheet1!$G$59</definedName>
    <definedName name="QB_ROW_182260" localSheetId="1" hidden="1">Sheet1!$G$60</definedName>
    <definedName name="QB_ROW_18301" localSheetId="1" hidden="1">Sheet1!$A$304</definedName>
    <definedName name="QB_ROW_183260" localSheetId="1" hidden="1">Sheet1!$G$61</definedName>
    <definedName name="QB_ROW_187260" localSheetId="1" hidden="1">Sheet1!$G$64</definedName>
    <definedName name="QB_ROW_188260" localSheetId="1" hidden="1">Sheet1!$G$63</definedName>
    <definedName name="QB_ROW_189270" localSheetId="1" hidden="1">Sheet1!$H$114</definedName>
    <definedName name="QB_ROW_19011" localSheetId="1" hidden="1">Sheet1!$B$3</definedName>
    <definedName name="QB_ROW_190270" localSheetId="1" hidden="1">Sheet1!$H$115</definedName>
    <definedName name="QB_ROW_191260" localSheetId="1" hidden="1">Sheet1!$G$98</definedName>
    <definedName name="QB_ROW_19260" localSheetId="1" hidden="1">Sheet1!$G$58</definedName>
    <definedName name="QB_ROW_19311" localSheetId="1" hidden="1">Sheet1!$B$252</definedName>
    <definedName name="QB_ROW_193270" localSheetId="1" hidden="1">Sheet1!$H$116</definedName>
    <definedName name="QB_ROW_196270" localSheetId="1" hidden="1">Sheet1!$H$104</definedName>
    <definedName name="QB_ROW_197260" localSheetId="1" hidden="1">Sheet1!$G$100</definedName>
    <definedName name="QB_ROW_200270" localSheetId="1" hidden="1">Sheet1!$H$127</definedName>
    <definedName name="QB_ROW_20031" localSheetId="1" hidden="1">Sheet1!$D$4</definedName>
    <definedName name="QB_ROW_201270" localSheetId="1" hidden="1">Sheet1!$H$128</definedName>
    <definedName name="QB_ROW_202270" localSheetId="1" hidden="1">Sheet1!$H$110</definedName>
    <definedName name="QB_ROW_20331" localSheetId="1" hidden="1">Sheet1!$D$53</definedName>
    <definedName name="QB_ROW_204270" localSheetId="1" hidden="1">Sheet1!$H$105</definedName>
    <definedName name="QB_ROW_205270" localSheetId="1" hidden="1">Sheet1!$H$106</definedName>
    <definedName name="QB_ROW_207270" localSheetId="1" hidden="1">Sheet1!$H$107</definedName>
    <definedName name="QB_ROW_209270" localSheetId="1" hidden="1">Sheet1!$H$118</definedName>
    <definedName name="QB_ROW_210260" localSheetId="1" hidden="1">Sheet1!$G$101</definedName>
    <definedName name="QB_ROW_21031" localSheetId="1" hidden="1">Sheet1!$D$55</definedName>
    <definedName name="QB_ROW_212260" localSheetId="1" hidden="1">Sheet1!$G$102</definedName>
    <definedName name="QB_ROW_21331" localSheetId="1" hidden="1">Sheet1!$D$251</definedName>
    <definedName name="QB_ROW_216270" localSheetId="1" hidden="1">Sheet1!$H$111</definedName>
    <definedName name="QB_ROW_22011" localSheetId="1" hidden="1">Sheet1!$B$253</definedName>
    <definedName name="QB_ROW_22311" localSheetId="1" hidden="1">Sheet1!$B$303</definedName>
    <definedName name="QB_ROW_224270" localSheetId="1" hidden="1">Sheet1!$H$150</definedName>
    <definedName name="QB_ROW_225270" localSheetId="1" hidden="1">Sheet1!$H$151</definedName>
    <definedName name="QB_ROW_227270" localSheetId="1" hidden="1">Sheet1!$H$152</definedName>
    <definedName name="QB_ROW_23021" localSheetId="1" hidden="1">Sheet1!$C$254</definedName>
    <definedName name="QB_ROW_231270" localSheetId="1" hidden="1">Sheet1!$H$141</definedName>
    <definedName name="QB_ROW_23321" localSheetId="1" hidden="1">Sheet1!$C$285</definedName>
    <definedName name="QB_ROW_233270" localSheetId="1" hidden="1">Sheet1!$H$155</definedName>
    <definedName name="QB_ROW_234270" localSheetId="1" hidden="1">Sheet1!$H$156</definedName>
    <definedName name="QB_ROW_235270" localSheetId="1" hidden="1">Sheet1!$H$146</definedName>
    <definedName name="QB_ROW_237270" localSheetId="1" hidden="1">Sheet1!$H$142</definedName>
    <definedName name="QB_ROW_238260" localSheetId="1" hidden="1">Sheet1!$G$134</definedName>
    <definedName name="QB_ROW_239270" localSheetId="1" hidden="1">Sheet1!$H$143</definedName>
    <definedName name="QB_ROW_24021" localSheetId="1" hidden="1">Sheet1!$C$286</definedName>
    <definedName name="QB_ROW_240260" localSheetId="1" hidden="1">Sheet1!$G$135</definedName>
    <definedName name="QB_ROW_241260" localSheetId="1" hidden="1">Sheet1!$G$136</definedName>
    <definedName name="QB_ROW_24321" localSheetId="1" hidden="1">Sheet1!$C$302</definedName>
    <definedName name="QB_ROW_244270" localSheetId="1" hidden="1">Sheet1!$H$147</definedName>
    <definedName name="QB_ROW_246260" localSheetId="1" hidden="1">Sheet1!$G$137</definedName>
    <definedName name="QB_ROW_248260" localSheetId="1" hidden="1">Sheet1!$G$139</definedName>
    <definedName name="QB_ROW_251270" localSheetId="1" hidden="1">Sheet1!$H$172</definedName>
    <definedName name="QB_ROW_253270" localSheetId="1" hidden="1">Sheet1!$H$174</definedName>
    <definedName name="QB_ROW_256270" localSheetId="1" hidden="1">Sheet1!$H$166</definedName>
    <definedName name="QB_ROW_258270" localSheetId="1" hidden="1">Sheet1!$H$168</definedName>
    <definedName name="QB_ROW_259270" localSheetId="1" hidden="1">Sheet1!$H$169</definedName>
    <definedName name="QB_ROW_263260" localSheetId="1" hidden="1">Sheet1!$G$164</definedName>
    <definedName name="QB_ROW_264270" localSheetId="1" hidden="1">Sheet1!$H$189</definedName>
    <definedName name="QB_ROW_266260" localSheetId="1" hidden="1">Sheet1!$G$181</definedName>
    <definedName name="QB_ROW_268270" localSheetId="1" hidden="1">Sheet1!$H$191</definedName>
    <definedName name="QB_ROW_271270" localSheetId="1" hidden="1">Sheet1!$H$185</definedName>
    <definedName name="QB_ROW_275270" localSheetId="1" hidden="1">Sheet1!$H$194</definedName>
    <definedName name="QB_ROW_276260" localSheetId="1" hidden="1">Sheet1!$G$180</definedName>
    <definedName name="QB_ROW_277270" localSheetId="1" hidden="1">Sheet1!$H$184</definedName>
    <definedName name="QB_ROW_279270" localSheetId="1" hidden="1">Sheet1!$H$186</definedName>
    <definedName name="QB_ROW_281260" localSheetId="1" hidden="1">Sheet1!$G$182</definedName>
    <definedName name="QB_ROW_286260" localSheetId="1" hidden="1">Sheet1!$G$206</definedName>
    <definedName name="QB_ROW_287260" localSheetId="1" hidden="1">Sheet1!$G$207</definedName>
    <definedName name="QB_ROW_289260" localSheetId="1" hidden="1">Sheet1!$G$208</definedName>
    <definedName name="QB_ROW_292260" localSheetId="1" hidden="1">Sheet1!$G$201</definedName>
    <definedName name="QB_ROW_296260" localSheetId="1" hidden="1">Sheet1!$G$211</definedName>
    <definedName name="QB_ROW_297260" localSheetId="1" hidden="1">Sheet1!$G$212</definedName>
    <definedName name="QB_ROW_298260" localSheetId="1" hidden="1">Sheet1!$G$202</definedName>
    <definedName name="QB_ROW_299260" localSheetId="1" hidden="1">Sheet1!$G$203</definedName>
    <definedName name="QB_ROW_300250" localSheetId="1" hidden="1">Sheet1!$F$199</definedName>
    <definedName name="QB_ROW_304260" localSheetId="1" hidden="1">Sheet1!$G$218</definedName>
    <definedName name="QB_ROW_305260" localSheetId="1" hidden="1">Sheet1!$G$222</definedName>
    <definedName name="QB_ROW_307260" localSheetId="1" hidden="1">Sheet1!$G$219</definedName>
    <definedName name="QB_ROW_310260" localSheetId="1" hidden="1">Sheet1!$G$223</definedName>
    <definedName name="QB_ROW_311270" localSheetId="1" hidden="1">Sheet1!$H$236</definedName>
    <definedName name="QB_ROW_312270" localSheetId="1" hidden="1">Sheet1!$H$237</definedName>
    <definedName name="QB_ROW_313260" localSheetId="1" hidden="1">Sheet1!$G$228</definedName>
    <definedName name="QB_ROW_315270" localSheetId="1" hidden="1">Sheet1!$H$238</definedName>
    <definedName name="QB_ROW_316270" localSheetId="1" hidden="1">Sheet1!$H$232</definedName>
    <definedName name="QB_ROW_318270" localSheetId="1" hidden="1">Sheet1!$H$233</definedName>
    <definedName name="QB_ROW_320260" localSheetId="1" hidden="1">Sheet1!$G$229</definedName>
    <definedName name="QB_ROW_321260" localSheetId="1" hidden="1">Sheet1!$G$230</definedName>
    <definedName name="QB_ROW_336270" localSheetId="1" hidden="1">Sheet1!$H$167</definedName>
    <definedName name="QB_ROW_338260" localSheetId="1" hidden="1">Sheet1!$G$138</definedName>
    <definedName name="QB_ROW_345260" localSheetId="1" hidden="1">Sheet1!$G$25</definedName>
    <definedName name="QB_ROW_347260" localSheetId="1" hidden="1">Sheet1!$G$72</definedName>
    <definedName name="QB_ROW_351260" localSheetId="1" hidden="1">Sheet1!$G$162</definedName>
    <definedName name="QB_ROW_355250" localSheetId="1" hidden="1">Sheet1!$F$245</definedName>
    <definedName name="QB_ROW_356270" localSheetId="1" hidden="1">Sheet1!$H$190</definedName>
    <definedName name="QB_ROW_370260" localSheetId="1" hidden="1">Sheet1!$G$38</definedName>
    <definedName name="QB_ROW_373260" localSheetId="1" hidden="1">Sheet1!$G$67</definedName>
    <definedName name="QB_ROW_376250" localSheetId="1" hidden="1">Sheet1!$F$7</definedName>
    <definedName name="QB_ROW_384260" localSheetId="1" hidden="1">Sheet1!$G$30</definedName>
    <definedName name="QB_ROW_385060" localSheetId="1" hidden="1">Sheet1!$G$126</definedName>
    <definedName name="QB_ROW_385360" localSheetId="1" hidden="1">Sheet1!$G$129</definedName>
    <definedName name="QB_ROW_386040" localSheetId="1" hidden="1">Sheet1!$E$96</definedName>
    <definedName name="QB_ROW_386340" localSheetId="1" hidden="1">Sheet1!$E$131</definedName>
    <definedName name="QB_ROW_387050" localSheetId="1" hidden="1">Sheet1!$F$97</definedName>
    <definedName name="QB_ROW_387350" localSheetId="1" hidden="1">Sheet1!$F$130</definedName>
    <definedName name="QB_ROW_389060" localSheetId="1" hidden="1">Sheet1!$G$109</definedName>
    <definedName name="QB_ROW_389360" localSheetId="1" hidden="1">Sheet1!$G$112</definedName>
    <definedName name="QB_ROW_390050" localSheetId="1" hidden="1">Sheet1!$F$57</definedName>
    <definedName name="QB_ROW_390350" localSheetId="1" hidden="1">Sheet1!$F$94</definedName>
    <definedName name="QB_ROW_391060" localSheetId="1" hidden="1">Sheet1!$G$103</definedName>
    <definedName name="QB_ROW_391360" localSheetId="1" hidden="1">Sheet1!$G$108</definedName>
    <definedName name="QB_ROW_392060" localSheetId="1" hidden="1">Sheet1!$G$113</definedName>
    <definedName name="QB_ROW_392360" localSheetId="1" hidden="1">Sheet1!$G$120</definedName>
    <definedName name="QB_ROW_393040" localSheetId="1" hidden="1">Sheet1!$E$132</definedName>
    <definedName name="QB_ROW_393340" localSheetId="1" hidden="1">Sheet1!$E$159</definedName>
    <definedName name="QB_ROW_395050" localSheetId="1" hidden="1">Sheet1!$F$133</definedName>
    <definedName name="QB_ROW_395350" localSheetId="1" hidden="1">Sheet1!$F$158</definedName>
    <definedName name="QB_ROW_397040" localSheetId="1" hidden="1">Sheet1!$E$160</definedName>
    <definedName name="QB_ROW_397340" localSheetId="1" hidden="1">Sheet1!$E$177</definedName>
    <definedName name="QB_ROW_398050" localSheetId="1" hidden="1">Sheet1!$F$179</definedName>
    <definedName name="QB_ROW_398350" localSheetId="1" hidden="1">Sheet1!$F$196</definedName>
    <definedName name="QB_ROW_399050" localSheetId="1" hidden="1">Sheet1!$F$161</definedName>
    <definedName name="QB_ROW_399350" localSheetId="1" hidden="1">Sheet1!$F$176</definedName>
    <definedName name="QB_ROW_401040" localSheetId="1" hidden="1">Sheet1!$E$198</definedName>
    <definedName name="QB_ROW_401340" localSheetId="1" hidden="1">Sheet1!$E$214</definedName>
    <definedName name="QB_ROW_402040" localSheetId="1" hidden="1">Sheet1!$E$215</definedName>
    <definedName name="QB_ROW_402340" localSheetId="1" hidden="1">Sheet1!$E$225</definedName>
    <definedName name="QB_ROW_403040" localSheetId="1" hidden="1">Sheet1!$E$226</definedName>
    <definedName name="QB_ROW_403340" localSheetId="1" hidden="1">Sheet1!$E$241</definedName>
    <definedName name="QB_ROW_404040" localSheetId="1" hidden="1">Sheet1!$E$5</definedName>
    <definedName name="QB_ROW_404340" localSheetId="1" hidden="1">Sheet1!$E$51</definedName>
    <definedName name="QB_ROW_406060" localSheetId="1" hidden="1">Sheet1!$G$149</definedName>
    <definedName name="QB_ROW_406360" localSheetId="1" hidden="1">Sheet1!$G$153</definedName>
    <definedName name="QB_ROW_407060" localSheetId="1" hidden="1">Sheet1!$G$154</definedName>
    <definedName name="QB_ROW_407360" localSheetId="1" hidden="1">Sheet1!$G$157</definedName>
    <definedName name="QB_ROW_408060" localSheetId="1" hidden="1">Sheet1!$G$140</definedName>
    <definedName name="QB_ROW_408360" localSheetId="1" hidden="1">Sheet1!$G$144</definedName>
    <definedName name="QB_ROW_409060" localSheetId="1" hidden="1">Sheet1!$G$145</definedName>
    <definedName name="QB_ROW_409360" localSheetId="1" hidden="1">Sheet1!$G$148</definedName>
    <definedName name="QB_ROW_410060" localSheetId="1" hidden="1">Sheet1!$G$74</definedName>
    <definedName name="QB_ROW_410360" localSheetId="1" hidden="1">Sheet1!$G$80</definedName>
    <definedName name="QB_ROW_411060" localSheetId="1" hidden="1">Sheet1!$G$81</definedName>
    <definedName name="QB_ROW_411360" localSheetId="1" hidden="1">Sheet1!$G$84</definedName>
    <definedName name="QB_ROW_412060" localSheetId="1" hidden="1">Sheet1!$G$85</definedName>
    <definedName name="QB_ROW_412360" localSheetId="1" hidden="1">Sheet1!$G$90</definedName>
    <definedName name="QB_ROW_413060" localSheetId="1" hidden="1">Sheet1!$G$91</definedName>
    <definedName name="QB_ROW_413360" localSheetId="1" hidden="1">Sheet1!$G$93</definedName>
    <definedName name="QB_ROW_414060" localSheetId="1" hidden="1">Sheet1!$G$165</definedName>
    <definedName name="QB_ROW_414360" localSheetId="1" hidden="1">Sheet1!$G$170</definedName>
    <definedName name="QB_ROW_416060" localSheetId="1" hidden="1">Sheet1!$G$171</definedName>
    <definedName name="QB_ROW_416360" localSheetId="1" hidden="1">Sheet1!$G$175</definedName>
    <definedName name="QB_ROW_418060" localSheetId="1" hidden="1">Sheet1!$G$183</definedName>
    <definedName name="QB_ROW_418360" localSheetId="1" hidden="1">Sheet1!$G$187</definedName>
    <definedName name="QB_ROW_419060" localSheetId="1" hidden="1">Sheet1!$G$193</definedName>
    <definedName name="QB_ROW_419360" localSheetId="1" hidden="1">Sheet1!$G$195</definedName>
    <definedName name="QB_ROW_420060" localSheetId="1" hidden="1">Sheet1!$G$188</definedName>
    <definedName name="QB_ROW_420360" localSheetId="1" hidden="1">Sheet1!$G$192</definedName>
    <definedName name="QB_ROW_421050" localSheetId="1" hidden="1">Sheet1!$F$200</definedName>
    <definedName name="QB_ROW_421350" localSheetId="1" hidden="1">Sheet1!$F$204</definedName>
    <definedName name="QB_ROW_422050" localSheetId="1" hidden="1">Sheet1!$F$205</definedName>
    <definedName name="QB_ROW_422350" localSheetId="1" hidden="1">Sheet1!$F$209</definedName>
    <definedName name="QB_ROW_423050" localSheetId="1" hidden="1">Sheet1!$F$210</definedName>
    <definedName name="QB_ROW_423350" localSheetId="1" hidden="1">Sheet1!$F$213</definedName>
    <definedName name="QB_ROW_424050" localSheetId="1" hidden="1">Sheet1!$F$221</definedName>
    <definedName name="QB_ROW_424350" localSheetId="1" hidden="1">Sheet1!$F$224</definedName>
    <definedName name="QB_ROW_425050" localSheetId="1" hidden="1">Sheet1!$F$217</definedName>
    <definedName name="QB_ROW_425350" localSheetId="1" hidden="1">Sheet1!$F$220</definedName>
    <definedName name="QB_ROW_426060" localSheetId="1" hidden="1">Sheet1!$G$231</definedName>
    <definedName name="QB_ROW_426360" localSheetId="1" hidden="1">Sheet1!$G$234</definedName>
    <definedName name="QB_ROW_428060" localSheetId="1" hidden="1">Sheet1!$G$235</definedName>
    <definedName name="QB_ROW_428360" localSheetId="1" hidden="1">Sheet1!$G$239</definedName>
    <definedName name="QB_ROW_429050" localSheetId="1" hidden="1">Sheet1!$F$227</definedName>
    <definedName name="QB_ROW_429350" localSheetId="1" hidden="1">Sheet1!$F$240</definedName>
    <definedName name="QB_ROW_431040" localSheetId="1" hidden="1">Sheet1!$E$56</definedName>
    <definedName name="QB_ROW_431340" localSheetId="1" hidden="1">Sheet1!$E$95</definedName>
    <definedName name="QB_ROW_433040" localSheetId="1" hidden="1">Sheet1!$E$178</definedName>
    <definedName name="QB_ROW_433340" localSheetId="1" hidden="1">Sheet1!$E$197</definedName>
    <definedName name="QB_ROW_440260" localSheetId="1" hidden="1">Sheet1!$G$48</definedName>
    <definedName name="QB_ROW_449260" localSheetId="1" hidden="1">Sheet1!$G$66</definedName>
    <definedName name="QB_ROW_451260" localSheetId="1" hidden="1">Sheet1!$G$73</definedName>
    <definedName name="QB_ROW_456050" localSheetId="1" hidden="1">Sheet1!$F$8</definedName>
    <definedName name="QB_ROW_456350" localSheetId="1" hidden="1">Sheet1!$F$13</definedName>
    <definedName name="QB_ROW_457050" localSheetId="1" hidden="1">Sheet1!$F$18</definedName>
    <definedName name="QB_ROW_457350" localSheetId="1" hidden="1">Sheet1!$F$21</definedName>
    <definedName name="QB_ROW_458260" localSheetId="1" hidden="1">Sheet1!$G$47</definedName>
    <definedName name="QB_ROW_459050" localSheetId="1" hidden="1">Sheet1!$F$35</definedName>
    <definedName name="QB_ROW_459260" localSheetId="1" hidden="1">Sheet1!$G$44</definedName>
    <definedName name="QB_ROW_459350" localSheetId="1" hidden="1">Sheet1!$F$45</definedName>
    <definedName name="QB_ROW_461260" localSheetId="1" hidden="1">Sheet1!$G$27</definedName>
    <definedName name="QB_ROW_477030" localSheetId="1" hidden="1">Sheet1!$D$270</definedName>
    <definedName name="QB_ROW_477330" localSheetId="1" hidden="1">Sheet1!$D$277</definedName>
    <definedName name="QB_ROW_495240" localSheetId="1" hidden="1">Sheet1!$E$260</definedName>
    <definedName name="QB_ROW_503260" localSheetId="1" hidden="1">Sheet1!$G$37</definedName>
    <definedName name="QB_ROW_506250" localSheetId="1" hidden="1">Sheet1!$F$246</definedName>
    <definedName name="QB_ROW_509240" localSheetId="1" hidden="1">Sheet1!$E$279</definedName>
    <definedName name="QB_ROW_520240" localSheetId="1" hidden="1">Sheet1!$E$52</definedName>
    <definedName name="QB_ROW_532260" localSheetId="1" hidden="1">Sheet1!$G$71</definedName>
    <definedName name="QB_ROW_596030" localSheetId="1" hidden="1">Sheet1!$D$259</definedName>
    <definedName name="QB_ROW_596330" localSheetId="1" hidden="1">Sheet1!$D$269</definedName>
    <definedName name="QB_ROW_597030" localSheetId="1" hidden="1">Sheet1!$D$278</definedName>
    <definedName name="QB_ROW_597330" localSheetId="1" hidden="1">Sheet1!$D$283</definedName>
    <definedName name="QB_ROW_598240" localSheetId="1" hidden="1">Sheet1!$E$261</definedName>
    <definedName name="QB_ROW_599240" localSheetId="1" hidden="1">Sheet1!$E$263</definedName>
    <definedName name="QB_ROW_600030" localSheetId="1" hidden="1">Sheet1!$D$255</definedName>
    <definedName name="QB_ROW_600330" localSheetId="1" hidden="1">Sheet1!$D$258</definedName>
    <definedName name="QB_ROW_602240" localSheetId="1" hidden="1">Sheet1!$E$272</definedName>
    <definedName name="QB_ROW_607260" localSheetId="1" hidden="1">Sheet1!$G$99</definedName>
    <definedName name="QB_ROW_609250" localSheetId="1" hidden="1">Sheet1!$F$216</definedName>
    <definedName name="QB_ROW_610240" localSheetId="1" hidden="1">Sheet1!$E$280</definedName>
    <definedName name="QB_ROW_613240" localSheetId="1" hidden="1">Sheet1!$E$265</definedName>
    <definedName name="QB_ROW_614270" localSheetId="1" hidden="1">Sheet1!$H$119</definedName>
    <definedName name="QB_ROW_615240" localSheetId="1" hidden="1">Sheet1!$E$266</definedName>
    <definedName name="QB_ROW_616270" localSheetId="1" hidden="1">Sheet1!$H$117</definedName>
    <definedName name="QB_ROW_619040" localSheetId="1" hidden="1">Sheet1!$E$242</definedName>
    <definedName name="QB_ROW_619340" localSheetId="1" hidden="1">Sheet1!$E$250</definedName>
    <definedName name="QB_ROW_620250" localSheetId="1" hidden="1">Sheet1!$F$243</definedName>
    <definedName name="QB_ROW_621250" localSheetId="1" hidden="1">Sheet1!$F$244</definedName>
    <definedName name="QB_ROW_622260" localSheetId="1" hidden="1">Sheet1!$G$163</definedName>
    <definedName name="QB_ROW_637240" localSheetId="1" hidden="1">Sheet1!$E$268</definedName>
    <definedName name="QB_ROW_640240" localSheetId="1" hidden="1">Sheet1!$E$267</definedName>
    <definedName name="QB_ROW_641240" localSheetId="1" hidden="1">Sheet1!$E$274</definedName>
    <definedName name="QB_ROW_642240" localSheetId="1" hidden="1">Sheet1!$E$273</definedName>
    <definedName name="QB_ROW_647240" localSheetId="1" hidden="1">Sheet1!$E$281</definedName>
    <definedName name="QB_ROW_650240" localSheetId="1" hidden="1">Sheet1!$E$282</definedName>
    <definedName name="QB_ROW_654240" localSheetId="1" hidden="1">Sheet1!$E$290</definedName>
    <definedName name="QB_ROW_667230" localSheetId="1" hidden="1">Sheet1!$D$287</definedName>
    <definedName name="QB_ROW_669240" localSheetId="1" hidden="1">Sheet1!$E$256</definedName>
    <definedName name="QB_ROW_670240" localSheetId="1" hidden="1">Sheet1!$E$257</definedName>
    <definedName name="QB_ROW_673240" localSheetId="1" hidden="1">Sheet1!$E$275</definedName>
    <definedName name="QB_ROW_683230" localSheetId="1" hidden="1">Sheet1!$D$297</definedName>
    <definedName name="QB_ROW_684230" localSheetId="1" hidden="1">Sheet1!$D$299</definedName>
    <definedName name="QB_ROW_687230" localSheetId="1" hidden="1">Sheet1!$D$298</definedName>
    <definedName name="QB_ROW_688230" localSheetId="1" hidden="1">Sheet1!$D$300</definedName>
    <definedName name="QB_ROW_691230" localSheetId="1" hidden="1">Sheet1!$D$301</definedName>
    <definedName name="QB_ROW_693250" localSheetId="1" hidden="1">Sheet1!$F$247</definedName>
    <definedName name="QB_ROW_694250" localSheetId="1" hidden="1">Sheet1!$F$248</definedName>
    <definedName name="QB_ROW_695250" localSheetId="1" hidden="1">Sheet1!$F$249</definedName>
    <definedName name="QB_ROW_698240" localSheetId="1" hidden="1">Sheet1!$E$292</definedName>
    <definedName name="QB_ROW_700050" localSheetId="1" hidden="1">Sheet1!$F$46</definedName>
    <definedName name="QB_ROW_700350" localSheetId="1" hidden="1">Sheet1!$F$50</definedName>
    <definedName name="QB_ROW_701260" localSheetId="1" hidden="1">Sheet1!$G$49</definedName>
    <definedName name="QB_ROW_708240" localSheetId="1" hidden="1">Sheet1!$E$294</definedName>
    <definedName name="QB_ROW_709030" localSheetId="1" hidden="1">Sheet1!$D$289</definedName>
    <definedName name="QB_ROW_709240" localSheetId="1" hidden="1">Sheet1!$E$295</definedName>
    <definedName name="QB_ROW_709330" localSheetId="1" hidden="1">Sheet1!$D$296</definedName>
    <definedName name="QB_ROW_711050" localSheetId="1" hidden="1">Sheet1!$F$23</definedName>
    <definedName name="QB_ROW_711350" localSheetId="1" hidden="1">Sheet1!$F$33</definedName>
    <definedName name="QB_ROW_713230" localSheetId="1" hidden="1">Sheet1!$D$284</definedName>
    <definedName name="QB_ROW_714060" localSheetId="1" hidden="1">Sheet1!$G$121</definedName>
    <definedName name="QB_ROW_714360" localSheetId="1" hidden="1">Sheet1!$G$125</definedName>
    <definedName name="QB_ROW_715270" localSheetId="1" hidden="1">Sheet1!$H$122</definedName>
    <definedName name="QB_ROW_716270" localSheetId="1" hidden="1">Sheet1!$H$123</definedName>
    <definedName name="QB_ROW_717270" localSheetId="1" hidden="1">Sheet1!$H$124</definedName>
    <definedName name="QB_ROW_722240" localSheetId="1" hidden="1">Sheet1!$E$293</definedName>
    <definedName name="QB_ROW_724240" localSheetId="1" hidden="1">Sheet1!$E$291</definedName>
    <definedName name="QB_ROW_726270" localSheetId="1" hidden="1">Sheet1!$H$173</definedName>
    <definedName name="QB_ROW_7270" localSheetId="1" hidden="1">Sheet1!$H$86</definedName>
    <definedName name="QB_ROW_738230" localSheetId="1" hidden="1">Sheet1!$D$288</definedName>
    <definedName name="QB_ROW_740240" localSheetId="1" hidden="1">Sheet1!$E$276</definedName>
    <definedName name="QB_ROW_752240" localSheetId="1" hidden="1">Sheet1!$E$264</definedName>
    <definedName name="QB_ROW_76260" localSheetId="1" hidden="1">Sheet1!$G$9</definedName>
    <definedName name="QB_ROW_77260" localSheetId="1" hidden="1">Sheet1!$G$10</definedName>
    <definedName name="QB_ROW_78260" localSheetId="1" hidden="1">Sheet1!$G$11</definedName>
    <definedName name="QB_ROW_79260" localSheetId="1" hidden="1">Sheet1!$G$12</definedName>
    <definedName name="QB_ROW_82250" localSheetId="1" hidden="1">Sheet1!$F$14</definedName>
    <definedName name="QB_ROW_83250" localSheetId="1" hidden="1">Sheet1!$F$15</definedName>
    <definedName name="QB_ROW_84250" localSheetId="1" hidden="1">Sheet1!$F$16</definedName>
    <definedName name="QB_ROW_86250" localSheetId="1" hidden="1">Sheet1!$F$17</definedName>
    <definedName name="QB_ROW_86321" localSheetId="1" hidden="1">Sheet1!$C$54</definedName>
    <definedName name="QB_ROW_87260" localSheetId="1" hidden="1">Sheet1!$G$19</definedName>
    <definedName name="QB_ROW_89260" localSheetId="1" hidden="1">Sheet1!$G$20</definedName>
    <definedName name="QB_ROW_91250" localSheetId="1" hidden="1">Sheet1!$F$22</definedName>
    <definedName name="QB_ROW_92260" localSheetId="1" hidden="1">Sheet1!$G$24</definedName>
    <definedName name="QB_ROW_93260" localSheetId="1" hidden="1">Sheet1!$G$26</definedName>
    <definedName name="QB_ROW_94260" localSheetId="1" hidden="1">Sheet1!$G$28</definedName>
    <definedName name="QB_ROW_95260" localSheetId="1" hidden="1">Sheet1!$G$29</definedName>
    <definedName name="QBCANSUPPORTUPDATE" localSheetId="1">TRUE</definedName>
    <definedName name="QBCOMPANYFILENAME" localSheetId="1">"R:\dewey beach.qbw"</definedName>
    <definedName name="QBENDDATE" localSheetId="1">20180228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"867f99dd41584b19b9c8310254219d4e"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8</definedName>
    <definedName name="QBSTARTDATE" localSheetId="1">20180201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1" i="1"/>
  <c r="M301"/>
  <c r="M295"/>
  <c r="M288"/>
  <c r="M287"/>
  <c r="S284"/>
  <c r="S283"/>
  <c r="S282"/>
  <c r="S281"/>
  <c r="S280"/>
  <c r="S279"/>
  <c r="M284"/>
  <c r="M283"/>
  <c r="M282"/>
  <c r="M281"/>
  <c r="M280"/>
  <c r="M279"/>
  <c r="S275"/>
  <c r="M275"/>
  <c r="M276"/>
  <c r="M271"/>
  <c r="S268"/>
  <c r="M264"/>
  <c r="M265"/>
  <c r="M266"/>
  <c r="M267"/>
  <c r="S267"/>
  <c r="M268"/>
  <c r="S264"/>
  <c r="O303"/>
  <c r="I303"/>
  <c r="U302"/>
  <c r="Q302"/>
  <c r="S302" s="1"/>
  <c r="O302"/>
  <c r="I302"/>
  <c r="S300"/>
  <c r="M300"/>
  <c r="S299"/>
  <c r="M299"/>
  <c r="S298"/>
  <c r="M298"/>
  <c r="S297"/>
  <c r="M297"/>
  <c r="U296"/>
  <c r="S296"/>
  <c r="Q296"/>
  <c r="O296"/>
  <c r="K296"/>
  <c r="M296" s="1"/>
  <c r="I296"/>
  <c r="S295"/>
  <c r="S294"/>
  <c r="M294"/>
  <c r="S293"/>
  <c r="M293"/>
  <c r="S292"/>
  <c r="M292"/>
  <c r="S291"/>
  <c r="S290"/>
  <c r="M290"/>
  <c r="S288"/>
  <c r="S287"/>
  <c r="O285"/>
  <c r="I285"/>
  <c r="O283"/>
  <c r="I283"/>
  <c r="U277"/>
  <c r="S277"/>
  <c r="Q277"/>
  <c r="O277"/>
  <c r="K277"/>
  <c r="M277" s="1"/>
  <c r="I277"/>
  <c r="S276"/>
  <c r="S274"/>
  <c r="M274"/>
  <c r="S273"/>
  <c r="M273"/>
  <c r="S272"/>
  <c r="M272"/>
  <c r="S271"/>
  <c r="U269"/>
  <c r="S269"/>
  <c r="Q269"/>
  <c r="Q285" s="1"/>
  <c r="Q303" s="1"/>
  <c r="O269"/>
  <c r="K269"/>
  <c r="M269" s="1"/>
  <c r="I269"/>
  <c r="S266"/>
  <c r="S265"/>
  <c r="S263"/>
  <c r="M263"/>
  <c r="S262"/>
  <c r="M262"/>
  <c r="S261"/>
  <c r="M261"/>
  <c r="S260"/>
  <c r="M260"/>
  <c r="U258"/>
  <c r="S258"/>
  <c r="Q258"/>
  <c r="O258"/>
  <c r="M258"/>
  <c r="K258"/>
  <c r="I258"/>
  <c r="S257"/>
  <c r="M257"/>
  <c r="S256"/>
  <c r="M256"/>
  <c r="U251"/>
  <c r="Q251"/>
  <c r="O251"/>
  <c r="K251"/>
  <c r="I251"/>
  <c r="U250"/>
  <c r="S250"/>
  <c r="Q250"/>
  <c r="O250"/>
  <c r="M250"/>
  <c r="K250"/>
  <c r="I250"/>
  <c r="S249"/>
  <c r="M249"/>
  <c r="S248"/>
  <c r="M248"/>
  <c r="S247"/>
  <c r="M247"/>
  <c r="S246"/>
  <c r="M246"/>
  <c r="S245"/>
  <c r="M245"/>
  <c r="S244"/>
  <c r="M244"/>
  <c r="S243"/>
  <c r="M243"/>
  <c r="U241"/>
  <c r="S241"/>
  <c r="Q241"/>
  <c r="O241"/>
  <c r="M241"/>
  <c r="K241"/>
  <c r="I241"/>
  <c r="U240"/>
  <c r="S240"/>
  <c r="Q240"/>
  <c r="O240"/>
  <c r="M240"/>
  <c r="K240"/>
  <c r="I240"/>
  <c r="U239"/>
  <c r="S239"/>
  <c r="Q239"/>
  <c r="O239"/>
  <c r="M239"/>
  <c r="K239"/>
  <c r="I239"/>
  <c r="S238"/>
  <c r="M238"/>
  <c r="S237"/>
  <c r="M237"/>
  <c r="S236"/>
  <c r="M236"/>
  <c r="U234"/>
  <c r="S234"/>
  <c r="Q234"/>
  <c r="O234"/>
  <c r="M234"/>
  <c r="K234"/>
  <c r="I234"/>
  <c r="S233"/>
  <c r="S232"/>
  <c r="M232"/>
  <c r="S230"/>
  <c r="M230"/>
  <c r="S229"/>
  <c r="M229"/>
  <c r="S228"/>
  <c r="M228"/>
  <c r="U225"/>
  <c r="S225"/>
  <c r="Q225"/>
  <c r="O225"/>
  <c r="M225"/>
  <c r="K225"/>
  <c r="I225"/>
  <c r="U224"/>
  <c r="S224"/>
  <c r="Q224"/>
  <c r="O224"/>
  <c r="M224"/>
  <c r="K224"/>
  <c r="I224"/>
  <c r="S223"/>
  <c r="M223"/>
  <c r="S222"/>
  <c r="M222"/>
  <c r="U220"/>
  <c r="S220"/>
  <c r="Q220"/>
  <c r="O220"/>
  <c r="M220"/>
  <c r="K220"/>
  <c r="I220"/>
  <c r="S219"/>
  <c r="M219"/>
  <c r="S218"/>
  <c r="S216"/>
  <c r="M216"/>
  <c r="U214"/>
  <c r="S214"/>
  <c r="Q214"/>
  <c r="O214"/>
  <c r="M214"/>
  <c r="K214"/>
  <c r="I214"/>
  <c r="U213"/>
  <c r="S213"/>
  <c r="Q213"/>
  <c r="O213"/>
  <c r="M213"/>
  <c r="K213"/>
  <c r="I213"/>
  <c r="S211"/>
  <c r="M211"/>
  <c r="U209"/>
  <c r="S209"/>
  <c r="Q209"/>
  <c r="O209"/>
  <c r="M209"/>
  <c r="K209"/>
  <c r="I209"/>
  <c r="S208"/>
  <c r="M208"/>
  <c r="S207"/>
  <c r="M207"/>
  <c r="S206"/>
  <c r="M206"/>
  <c r="U204"/>
  <c r="S204"/>
  <c r="Q204"/>
  <c r="O204"/>
  <c r="M204"/>
  <c r="K204"/>
  <c r="I204"/>
  <c r="S203"/>
  <c r="M203"/>
  <c r="S202"/>
  <c r="M202"/>
  <c r="S201"/>
  <c r="M201"/>
  <c r="S199"/>
  <c r="M199"/>
  <c r="U197"/>
  <c r="S197"/>
  <c r="Q197"/>
  <c r="O197"/>
  <c r="M197"/>
  <c r="K197"/>
  <c r="I197"/>
  <c r="U196"/>
  <c r="S196"/>
  <c r="Q196"/>
  <c r="O196"/>
  <c r="M196"/>
  <c r="K196"/>
  <c r="I196"/>
  <c r="U195"/>
  <c r="S195"/>
  <c r="Q195"/>
  <c r="O195"/>
  <c r="M195"/>
  <c r="K195"/>
  <c r="I195"/>
  <c r="S194"/>
  <c r="M194"/>
  <c r="U192"/>
  <c r="S192"/>
  <c r="Q192"/>
  <c r="O192"/>
  <c r="M192"/>
  <c r="K192"/>
  <c r="I192"/>
  <c r="S191"/>
  <c r="M191"/>
  <c r="S189"/>
  <c r="M189"/>
  <c r="U187"/>
  <c r="S187"/>
  <c r="Q187"/>
  <c r="O187"/>
  <c r="M187"/>
  <c r="K187"/>
  <c r="I187"/>
  <c r="S186"/>
  <c r="M186"/>
  <c r="S185"/>
  <c r="M185"/>
  <c r="S182"/>
  <c r="M182"/>
  <c r="S181"/>
  <c r="M181"/>
  <c r="S180"/>
  <c r="M180"/>
  <c r="U177"/>
  <c r="S177"/>
  <c r="Q177"/>
  <c r="O177"/>
  <c r="M177"/>
  <c r="K177"/>
  <c r="I177"/>
  <c r="U176"/>
  <c r="S176"/>
  <c r="Q176"/>
  <c r="O176"/>
  <c r="M176"/>
  <c r="K176"/>
  <c r="I176"/>
  <c r="U175"/>
  <c r="S175"/>
  <c r="Q175"/>
  <c r="O175"/>
  <c r="M175"/>
  <c r="K175"/>
  <c r="I175"/>
  <c r="S174"/>
  <c r="M174"/>
  <c r="S172"/>
  <c r="M172"/>
  <c r="U170"/>
  <c r="S170"/>
  <c r="Q170"/>
  <c r="O170"/>
  <c r="M170"/>
  <c r="K170"/>
  <c r="I170"/>
  <c r="S169"/>
  <c r="M169"/>
  <c r="S168"/>
  <c r="M168"/>
  <c r="S167"/>
  <c r="M167"/>
  <c r="S166"/>
  <c r="M166"/>
  <c r="S164"/>
  <c r="M164"/>
  <c r="S163"/>
  <c r="M163"/>
  <c r="U159"/>
  <c r="S159"/>
  <c r="Q159"/>
  <c r="O159"/>
  <c r="M159"/>
  <c r="K159"/>
  <c r="I159"/>
  <c r="U158"/>
  <c r="S158"/>
  <c r="Q158"/>
  <c r="O158"/>
  <c r="M158"/>
  <c r="K158"/>
  <c r="I158"/>
  <c r="U157"/>
  <c r="S157"/>
  <c r="Q157"/>
  <c r="O157"/>
  <c r="M157"/>
  <c r="K157"/>
  <c r="I157"/>
  <c r="S156"/>
  <c r="M156"/>
  <c r="S155"/>
  <c r="M155"/>
  <c r="U153"/>
  <c r="S153"/>
  <c r="Q153"/>
  <c r="O153"/>
  <c r="M153"/>
  <c r="K153"/>
  <c r="I153"/>
  <c r="S152"/>
  <c r="M152"/>
  <c r="S151"/>
  <c r="M151"/>
  <c r="S150"/>
  <c r="M150"/>
  <c r="U148"/>
  <c r="S148"/>
  <c r="Q148"/>
  <c r="O148"/>
  <c r="M148"/>
  <c r="K148"/>
  <c r="I148"/>
  <c r="S147"/>
  <c r="M147"/>
  <c r="S146"/>
  <c r="M146"/>
  <c r="U144"/>
  <c r="S144"/>
  <c r="Q144"/>
  <c r="O144"/>
  <c r="M144"/>
  <c r="K144"/>
  <c r="I144"/>
  <c r="S143"/>
  <c r="M143"/>
  <c r="S142"/>
  <c r="M142"/>
  <c r="S141"/>
  <c r="M141"/>
  <c r="S139"/>
  <c r="M139"/>
  <c r="S138"/>
  <c r="M138"/>
  <c r="S137"/>
  <c r="M137"/>
  <c r="S136"/>
  <c r="M136"/>
  <c r="S135"/>
  <c r="M135"/>
  <c r="S134"/>
  <c r="M134"/>
  <c r="U131"/>
  <c r="S131"/>
  <c r="Q131"/>
  <c r="O131"/>
  <c r="M131"/>
  <c r="K131"/>
  <c r="I131"/>
  <c r="U130"/>
  <c r="S130"/>
  <c r="Q130"/>
  <c r="O130"/>
  <c r="M130"/>
  <c r="K130"/>
  <c r="I130"/>
  <c r="U129"/>
  <c r="S129"/>
  <c r="Q129"/>
  <c r="O129"/>
  <c r="M129"/>
  <c r="K129"/>
  <c r="I129"/>
  <c r="S128"/>
  <c r="M128"/>
  <c r="S127"/>
  <c r="M127"/>
  <c r="U125"/>
  <c r="S125"/>
  <c r="Q125"/>
  <c r="O125"/>
  <c r="M125"/>
  <c r="K125"/>
  <c r="I125"/>
  <c r="S124"/>
  <c r="M124"/>
  <c r="S122"/>
  <c r="M122"/>
  <c r="U120"/>
  <c r="S120"/>
  <c r="Q120"/>
  <c r="O120"/>
  <c r="M120"/>
  <c r="K120"/>
  <c r="I120"/>
  <c r="S119"/>
  <c r="M119"/>
  <c r="S118"/>
  <c r="M118"/>
  <c r="S117"/>
  <c r="M117"/>
  <c r="S116"/>
  <c r="M116"/>
  <c r="S115"/>
  <c r="M115"/>
  <c r="S114"/>
  <c r="M114"/>
  <c r="U112"/>
  <c r="S112"/>
  <c r="Q112"/>
  <c r="O112"/>
  <c r="M112"/>
  <c r="K112"/>
  <c r="I112"/>
  <c r="S111"/>
  <c r="M111"/>
  <c r="S110"/>
  <c r="M110"/>
  <c r="U108"/>
  <c r="S108"/>
  <c r="Q108"/>
  <c r="O108"/>
  <c r="M108"/>
  <c r="K108"/>
  <c r="I108"/>
  <c r="S107"/>
  <c r="M107"/>
  <c r="S106"/>
  <c r="M106"/>
  <c r="S105"/>
  <c r="M105"/>
  <c r="S104"/>
  <c r="M104"/>
  <c r="S102"/>
  <c r="M102"/>
  <c r="S101"/>
  <c r="M101"/>
  <c r="S100"/>
  <c r="M100"/>
  <c r="S99"/>
  <c r="M99"/>
  <c r="S98"/>
  <c r="M98"/>
  <c r="U95"/>
  <c r="S95"/>
  <c r="Q95"/>
  <c r="O95"/>
  <c r="M95"/>
  <c r="K95"/>
  <c r="I95"/>
  <c r="U94"/>
  <c r="S94"/>
  <c r="Q94"/>
  <c r="O94"/>
  <c r="M94"/>
  <c r="K94"/>
  <c r="I94"/>
  <c r="U93"/>
  <c r="S93"/>
  <c r="Q93"/>
  <c r="O93"/>
  <c r="M93"/>
  <c r="K93"/>
  <c r="I93"/>
  <c r="S92"/>
  <c r="M92"/>
  <c r="U90"/>
  <c r="S90"/>
  <c r="Q90"/>
  <c r="O90"/>
  <c r="M90"/>
  <c r="K90"/>
  <c r="I90"/>
  <c r="S89"/>
  <c r="M89"/>
  <c r="S88"/>
  <c r="M88"/>
  <c r="S87"/>
  <c r="M87"/>
  <c r="S86"/>
  <c r="M86"/>
  <c r="U84"/>
  <c r="S84"/>
  <c r="Q84"/>
  <c r="O84"/>
  <c r="M84"/>
  <c r="K84"/>
  <c r="I84"/>
  <c r="S83"/>
  <c r="M83"/>
  <c r="S82"/>
  <c r="M82"/>
  <c r="U80"/>
  <c r="S80"/>
  <c r="Q80"/>
  <c r="O80"/>
  <c r="M80"/>
  <c r="K80"/>
  <c r="I80"/>
  <c r="S79"/>
  <c r="M79"/>
  <c r="S78"/>
  <c r="M78"/>
  <c r="S77"/>
  <c r="M77"/>
  <c r="S76"/>
  <c r="M76"/>
  <c r="S75"/>
  <c r="M75"/>
  <c r="S73"/>
  <c r="M73"/>
  <c r="S72"/>
  <c r="M72"/>
  <c r="S71"/>
  <c r="M71"/>
  <c r="S70"/>
  <c r="M70"/>
  <c r="S69"/>
  <c r="S68"/>
  <c r="M68"/>
  <c r="S66"/>
  <c r="M66"/>
  <c r="S65"/>
  <c r="M65"/>
  <c r="S64"/>
  <c r="M64"/>
  <c r="S63"/>
  <c r="M63"/>
  <c r="S62"/>
  <c r="M62"/>
  <c r="S61"/>
  <c r="M61"/>
  <c r="S60"/>
  <c r="M60"/>
  <c r="S59"/>
  <c r="M59"/>
  <c r="S58"/>
  <c r="M58"/>
  <c r="U54"/>
  <c r="Q54"/>
  <c r="O54"/>
  <c r="S54" s="1"/>
  <c r="K54"/>
  <c r="U53"/>
  <c r="S53"/>
  <c r="Q53"/>
  <c r="O53"/>
  <c r="K53"/>
  <c r="S52"/>
  <c r="U51"/>
  <c r="S51"/>
  <c r="Q51"/>
  <c r="O51"/>
  <c r="K51"/>
  <c r="I51"/>
  <c r="I53" s="1"/>
  <c r="U50"/>
  <c r="S50"/>
  <c r="Q50"/>
  <c r="O50"/>
  <c r="M50"/>
  <c r="K50"/>
  <c r="I50"/>
  <c r="S49"/>
  <c r="M49"/>
  <c r="S48"/>
  <c r="M48"/>
  <c r="S47"/>
  <c r="M47"/>
  <c r="U45"/>
  <c r="S45"/>
  <c r="Q45"/>
  <c r="O45"/>
  <c r="M45"/>
  <c r="K45"/>
  <c r="I45"/>
  <c r="S44"/>
  <c r="M44"/>
  <c r="S43"/>
  <c r="M43"/>
  <c r="S42"/>
  <c r="M42"/>
  <c r="S41"/>
  <c r="M41"/>
  <c r="S40"/>
  <c r="M40"/>
  <c r="S39"/>
  <c r="M39"/>
  <c r="S38"/>
  <c r="M38"/>
  <c r="S37"/>
  <c r="M37"/>
  <c r="S36"/>
  <c r="M36"/>
  <c r="S34"/>
  <c r="M34"/>
  <c r="U33"/>
  <c r="S33"/>
  <c r="Q33"/>
  <c r="O33"/>
  <c r="M33"/>
  <c r="K33"/>
  <c r="I33"/>
  <c r="S32"/>
  <c r="M32"/>
  <c r="S30"/>
  <c r="M30"/>
  <c r="S29"/>
  <c r="M29"/>
  <c r="S28"/>
  <c r="M28"/>
  <c r="S27"/>
  <c r="M27"/>
  <c r="S26"/>
  <c r="M26"/>
  <c r="S25"/>
  <c r="M25"/>
  <c r="S24"/>
  <c r="M24"/>
  <c r="S22"/>
  <c r="M22"/>
  <c r="U21"/>
  <c r="S21"/>
  <c r="Q21"/>
  <c r="O21"/>
  <c r="M21"/>
  <c r="K21"/>
  <c r="I21"/>
  <c r="S20"/>
  <c r="M20"/>
  <c r="S19"/>
  <c r="M19"/>
  <c r="S17"/>
  <c r="M17"/>
  <c r="S16"/>
  <c r="M16"/>
  <c r="S15"/>
  <c r="M15"/>
  <c r="S14"/>
  <c r="M14"/>
  <c r="U13"/>
  <c r="S13"/>
  <c r="Q13"/>
  <c r="O13"/>
  <c r="M13"/>
  <c r="K13"/>
  <c r="I13"/>
  <c r="S12"/>
  <c r="M12"/>
  <c r="S11"/>
  <c r="M11"/>
  <c r="S10"/>
  <c r="M10"/>
  <c r="S9"/>
  <c r="M9"/>
  <c r="S7"/>
  <c r="M7"/>
  <c r="S6"/>
  <c r="M6"/>
  <c r="I54" l="1"/>
  <c r="M54" s="1"/>
  <c r="M53"/>
  <c r="M51"/>
  <c r="M251"/>
  <c r="Q252"/>
  <c r="K252"/>
  <c r="U252"/>
  <c r="I252"/>
  <c r="M252" s="1"/>
  <c r="S251"/>
  <c r="O252"/>
  <c r="O304" s="1"/>
  <c r="K302"/>
  <c r="M302" s="1"/>
  <c r="U285"/>
  <c r="U303" s="1"/>
  <c r="Q304"/>
  <c r="S304" s="1"/>
  <c r="S303"/>
  <c r="S285"/>
  <c r="K285"/>
  <c r="U304" l="1"/>
  <c r="S252"/>
  <c r="I304"/>
  <c r="K303"/>
  <c r="M285"/>
  <c r="M303" l="1"/>
  <c r="K304"/>
  <c r="M304" s="1"/>
</calcChain>
</file>

<file path=xl/sharedStrings.xml><?xml version="1.0" encoding="utf-8"?>
<sst xmlns="http://schemas.openxmlformats.org/spreadsheetml/2006/main" count="309" uniqueCount="308">
  <si>
    <t>Feb 18</t>
  </si>
  <si>
    <t>Budget</t>
  </si>
  <si>
    <t>Apr '17 - Feb 18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</si>
  <si>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</si>
  <si>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</si>
  <si>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</si>
  <si>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</si>
  <si>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</si>
  <si>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</si>
  <si>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</si>
  <si>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</si>
  <si>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</si>
  <si>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</si>
  <si>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</si>
  <si>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</si>
  <si>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</si>
  <si>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</si>
  <si>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</si>
  <si>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</si>
  <si>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</si>
  <si>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</si>
  <si>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</si>
  <si>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</si>
  <si>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</si>
  <si>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</si>
  <si>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</si>
  <si>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</si>
  <si>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</si>
  <si>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</si>
  <si>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</si>
  <si>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</si>
  <si>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</si>
  <si>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</si>
  <si>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4014400 · Traff Fines -  Other Courts</t>
  </si>
  <si>
    <t>4014414 · Ord Fines - Other Courts</t>
  </si>
  <si>
    <t>Total 401300 · Fines Collected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</si>
  <si>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</si>
  <si>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</si>
  <si>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</si>
  <si>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</si>
  <si>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</si>
  <si>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</si>
  <si>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</si>
  <si>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</si>
  <si>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</si>
  <si>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</si>
  <si>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</si>
  <si>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</si>
  <si>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</si>
  <si>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</si>
  <si>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</si>
  <si>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</si>
  <si>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</si>
  <si>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</si>
  <si>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8090070 · Bayard Avenue Project Revenue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</si>
  <si>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</si>
  <si>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</si>
  <si>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</si>
  <si>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</si>
  <si>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</si>
  <si>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</si>
  <si>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</si>
  <si>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</si>
  <si>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</si>
  <si>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</si>
  <si>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</si>
  <si>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</si>
  <si>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</si>
  <si>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</si>
  <si>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6010260 · Settlement-Net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</si>
  <si>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</si>
  <si>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</si>
  <si>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</si>
  <si>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</si>
  <si>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</si>
  <si>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</si>
  <si>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</si>
  <si>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</si>
  <si>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</si>
  <si>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</si>
  <si>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</si>
  <si>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</si>
  <si>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</si>
  <si>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</si>
  <si>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</si>
  <si>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</si>
  <si>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</si>
  <si>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</si>
  <si>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</si>
  <si>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</si>
  <si>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</si>
  <si>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</si>
  <si>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</si>
  <si>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</si>
  <si>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</si>
  <si>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</si>
  <si>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</si>
  <si>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</si>
  <si>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</si>
  <si>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</si>
  <si>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</si>
  <si>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</si>
  <si>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</si>
  <si>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</si>
  <si>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</si>
  <si>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</si>
  <si>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</si>
  <si>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</si>
  <si>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</si>
  <si>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</si>
  <si>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</si>
  <si>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</si>
  <si>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</si>
  <si>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</si>
  <si>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</si>
  <si>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</si>
  <si>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</si>
  <si>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</si>
  <si>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</si>
  <si>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</si>
  <si>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</si>
  <si>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</si>
  <si>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</si>
  <si>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</si>
  <si>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</si>
  <si>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</si>
  <si>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</si>
  <si>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</si>
  <si>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</si>
  <si>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</si>
  <si>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</si>
  <si>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</si>
  <si>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</si>
  <si>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</si>
  <si>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</si>
  <si>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</si>
  <si>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</si>
  <si>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</si>
  <si>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</si>
  <si>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</si>
  <si>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</si>
  <si>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</si>
  <si>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</si>
  <si>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</si>
  <si>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</si>
  <si>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</si>
  <si>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</si>
  <si>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</si>
  <si>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</si>
  <si>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</si>
  <si>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</si>
  <si>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</si>
  <si>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</si>
  <si>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</si>
  <si>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</si>
  <si>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</si>
  <si>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</si>
  <si>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</si>
  <si>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</si>
  <si>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</si>
  <si>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</si>
  <si>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</si>
  <si>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</si>
  <si>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</si>
  <si>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</si>
  <si>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</si>
  <si>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</si>
  <si>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</si>
  <si>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</si>
  <si>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</si>
  <si>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</si>
  <si>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</si>
  <si>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</si>
  <si>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Alderman Payroll &amp; HR Expenses</t>
  </si>
  <si>
    <t>6040010 · Salaries &amp; Wages</t>
  </si>
  <si>
    <t>6040015 · Offset-Bailliff Salary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</si>
  <si>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</si>
  <si>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</si>
  <si>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</si>
  <si>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</si>
  <si>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</si>
  <si>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</si>
  <si>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</si>
  <si>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</si>
  <si>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</si>
  <si>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</si>
  <si>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</si>
  <si>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</si>
  <si>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</si>
  <si>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</si>
  <si>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</si>
  <si>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</si>
  <si>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</si>
  <si>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</si>
  <si>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</si>
  <si>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</si>
  <si>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</si>
  <si>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</si>
  <si>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</si>
  <si>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</si>
  <si>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</si>
  <si>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</si>
  <si>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</si>
  <si>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</si>
  <si>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</si>
  <si>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</si>
  <si>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</si>
  <si>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</si>
  <si>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</si>
  <si>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</si>
  <si>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</si>
  <si>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</si>
  <si>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</si>
  <si>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</si>
  <si>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</si>
  <si>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</si>
  <si>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</si>
  <si>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</si>
  <si>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</si>
  <si>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</si>
  <si>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</si>
  <si>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</si>
  <si>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</si>
  <si>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</si>
  <si>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</si>
  <si>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</si>
  <si>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</si>
  <si>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</si>
  <si>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</si>
  <si>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</si>
  <si>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</si>
  <si>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</si>
  <si>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</si>
  <si>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</si>
  <si>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</si>
  <si>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</si>
  <si>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</si>
  <si>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Seasonal Payroll &amp; HR Expenses</t>
  </si>
  <si>
    <t>6080010 · Salaries &amp; Wages</t>
  </si>
  <si>
    <t>6080020 · Employee Benefits</t>
  </si>
  <si>
    <t>6080050 · Payroll Taxes</t>
  </si>
  <si>
    <t>Total 608P · Seasonal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</si>
  <si>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</si>
  <si>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</si>
  <si>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</si>
  <si>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</si>
  <si>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</si>
  <si>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</si>
  <si>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</si>
  <si>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</si>
  <si>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Analytical Review</t>
  </si>
  <si>
    <t>6090108 · Rainy Day Fund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</si>
  <si>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</si>
  <si>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</si>
  <si>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</si>
  <si>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</si>
  <si>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</si>
  <si>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</si>
  <si>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9010030 · Bayard Ave Loan Revenue</t>
  </si>
  <si>
    <t>9010031 · Bayard Ave Loan Expense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</si>
  <si>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</si>
  <si>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</si>
  <si>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</si>
  <si>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</si>
  <si>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</si>
  <si>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</si>
  <si>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9020032 · Other Towns Police Events Reimb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</si>
  <si>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</si>
  <si>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</si>
  <si>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</si>
  <si>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</si>
  <si>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</si>
  <si>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</si>
  <si>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</si>
  <si>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</si>
  <si>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9030020 · Municipal St Aid Grant (Restr)</t>
  </si>
  <si>
    <t>9030021 · Municipal St Aid Expenditures</t>
  </si>
  <si>
    <t>9030041 · Other Streets Expense</t>
  </si>
  <si>
    <t>9030051 · Flood Mitigation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</si>
  <si>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</si>
  <si>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</si>
  <si>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</si>
  <si>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</si>
  <si>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</si>
  <si>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</si>
  <si>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</si>
  <si>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9500117 · Rainy Day Revenue</t>
  </si>
  <si>
    <t>Total Other Income</t>
  </si>
  <si>
    <t>Other Expense</t>
  </si>
  <si>
    <t>9500115 · Technology Improvements</t>
  </si>
  <si>
    <t>9500118 · Approved FY17 Budget Amendments</t>
  </si>
  <si>
    <t>9510000 · Town Hall</t>
  </si>
  <si>
    <t>9510010 · Extraordinary DBE Exp</t>
  </si>
  <si>
    <t>9510015 · DBE Review Fund Income</t>
  </si>
  <si>
    <t>9510020 · Extraordin DBE Property Income</t>
  </si>
  <si>
    <t>9510025 · Monthly Pay towards 300k Total</t>
  </si>
  <si>
    <t>9510030 · Town Hall Property Planning</t>
  </si>
  <si>
    <t>9510000 · Town Hall - Other</t>
  </si>
  <si>
    <t>Total 9510000 · Town Hall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</si>
  <si>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</si>
  <si>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</si>
  <si>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</si>
  <si>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</si>
  <si>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9570000 · DBE Phase II &amp; iii Permit Fee</t>
  </si>
  <si>
    <t>Total Other Expense</t>
  </si>
  <si>
    <t>Net Other Income</t>
  </si>
  <si>
    <t>Net Income</t>
  </si>
  <si>
    <t>$ DIFF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</si>
</sst>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/>
    <xf numFmtId="49" fontId="0" fillId="0" borderId="0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Continuous"/>
    </xf>
    <xf numFmtId="0" fontId="0" fillId="0" borderId="0" xfId="0" applyFont="1"/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/>
    <xf numFmtId="49" fontId="5" fillId="0" borderId="0" xfId="0" applyNumberFormat="1" applyFont="1"/>
    <xf numFmtId="0" fontId="4" fillId="0" borderId="0" xfId="0" applyFont="1"/>
    <xf numFmtId="0" fontId="4" fillId="0" borderId="0" xfId="0" applyNumberFormat="1" applyFont="1"/>
    <xf numFmtId="0" fontId="0" fillId="0" borderId="0" xfId="0" applyNumberFormat="1" applyFont="1"/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2" borderId="0" xfId="0" applyNumberFormat="1" applyFont="1" applyFill="1"/>
    <xf numFmtId="49" fontId="4" fillId="3" borderId="0" xfId="0" applyNumberFormat="1" applyFont="1" applyFill="1"/>
    <xf numFmtId="49" fontId="4" fillId="4" borderId="0" xfId="0" applyNumberFormat="1" applyFont="1" applyFill="1"/>
    <xf numFmtId="3" fontId="5" fillId="0" borderId="0" xfId="0" applyNumberFormat="1" applyFont="1"/>
    <xf numFmtId="3" fontId="5" fillId="0" borderId="3" xfId="0" applyNumberFormat="1" applyFont="1" applyBorder="1"/>
    <xf numFmtId="3" fontId="5" fillId="0" borderId="0" xfId="0" applyNumberFormat="1" applyFont="1" applyBorder="1"/>
    <xf numFmtId="3" fontId="5" fillId="0" borderId="4" xfId="0" applyNumberFormat="1" applyFont="1" applyBorder="1"/>
    <xf numFmtId="3" fontId="5" fillId="2" borderId="4" xfId="0" applyNumberFormat="1" applyFont="1" applyFill="1" applyBorder="1"/>
    <xf numFmtId="3" fontId="5" fillId="2" borderId="0" xfId="0" applyNumberFormat="1" applyFont="1" applyFill="1"/>
    <xf numFmtId="3" fontId="5" fillId="0" borderId="5" xfId="0" applyNumberFormat="1" applyFont="1" applyBorder="1"/>
    <xf numFmtId="3" fontId="5" fillId="3" borderId="0" xfId="0" applyNumberFormat="1" applyFont="1" applyFill="1"/>
    <xf numFmtId="3" fontId="5" fillId="4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xmlns="" id="{10D637B4-98A4-4999-B5F1-47D586131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RowHeight="1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" customFormat="1">
      <c r="E30" s="1"/>
      <c r="F30" s="1"/>
      <c r="G30" s="1"/>
      <c r="H30" s="1"/>
    </row>
    <row r="31" spans="5:8" s="2" customFormat="1">
      <c r="E31" s="1"/>
      <c r="F31" s="1"/>
      <c r="G31" s="1"/>
      <c r="H31" s="1"/>
    </row>
    <row r="32" spans="5:8" s="2" customFormat="1"/>
    <row r="40" spans="2: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304"/>
  <sheetViews>
    <sheetView tabSelected="1" workbookViewId="0">
      <pane xSplit="8" ySplit="2" topLeftCell="I214" activePane="bottomRight" state="frozenSplit"/>
      <selection pane="topRight" activeCell="I1" sqref="I1"/>
      <selection pane="bottomLeft" activeCell="A3" sqref="A3"/>
      <selection pane="bottomRight" activeCell="S304" sqref="S304"/>
    </sheetView>
  </sheetViews>
  <sheetFormatPr defaultColWidth="8.85546875" defaultRowHeight="15"/>
  <cols>
    <col min="1" max="7" width="3" style="13" customWidth="1"/>
    <col min="8" max="8" width="43.28515625" style="13" bestFit="1" customWidth="1"/>
    <col min="9" max="9" width="8.85546875" style="14" bestFit="1" customWidth="1"/>
    <col min="10" max="10" width="2.28515625" style="14" customWidth="1"/>
    <col min="11" max="11" width="8.28515625" style="14" bestFit="1" customWidth="1"/>
    <col min="12" max="12" width="2.28515625" style="14" customWidth="1"/>
    <col min="13" max="13" width="8.85546875" style="14" bestFit="1" customWidth="1"/>
    <col min="14" max="14" width="2.28515625" style="14" customWidth="1"/>
    <col min="15" max="15" width="13.28515625" style="14" bestFit="1" customWidth="1"/>
    <col min="16" max="16" width="2.28515625" style="14" customWidth="1"/>
    <col min="17" max="17" width="12.7109375" style="14" bestFit="1" customWidth="1"/>
    <col min="18" max="18" width="2.28515625" style="14" customWidth="1"/>
    <col min="19" max="19" width="8.85546875" style="14" bestFit="1" customWidth="1"/>
    <col min="20" max="20" width="2.28515625" style="14" customWidth="1"/>
    <col min="21" max="21" width="14.140625" style="14" bestFit="1" customWidth="1"/>
    <col min="22" max="16384" width="8.85546875" style="7"/>
  </cols>
  <sheetData>
    <row r="1" spans="1:21" ht="15.75" thickBot="1">
      <c r="A1" s="4"/>
      <c r="B1" s="4"/>
      <c r="C1" s="4"/>
      <c r="D1" s="4"/>
      <c r="E1" s="4"/>
      <c r="F1" s="4"/>
      <c r="G1" s="4"/>
      <c r="H1" s="4"/>
      <c r="I1" s="5"/>
      <c r="J1" s="6"/>
      <c r="K1" s="5"/>
      <c r="L1" s="6"/>
      <c r="M1" s="5"/>
      <c r="N1" s="6"/>
      <c r="O1" s="5"/>
      <c r="P1" s="6"/>
      <c r="Q1" s="5"/>
      <c r="R1" s="6"/>
      <c r="S1" s="5"/>
      <c r="T1" s="6"/>
      <c r="U1" s="5"/>
    </row>
    <row r="2" spans="1:21" s="9" customFormat="1" ht="31.5" thickTop="1" thickBot="1">
      <c r="A2" s="8"/>
      <c r="B2" s="8"/>
      <c r="C2" s="8"/>
      <c r="D2" s="8"/>
      <c r="E2" s="8"/>
      <c r="F2" s="8"/>
      <c r="G2" s="8"/>
      <c r="H2" s="8"/>
      <c r="I2" s="15" t="s">
        <v>0</v>
      </c>
      <c r="J2" s="16"/>
      <c r="K2" s="15" t="s">
        <v>1</v>
      </c>
      <c r="L2" s="16"/>
      <c r="M2" s="15" t="s">
        <v>307</v>
      </c>
      <c r="N2" s="16"/>
      <c r="O2" s="15" t="s">
        <v>2</v>
      </c>
      <c r="P2" s="16"/>
      <c r="Q2" s="15" t="s">
        <v>3</v>
      </c>
      <c r="R2" s="16"/>
      <c r="S2" s="15" t="s">
        <v>307</v>
      </c>
      <c r="T2" s="16"/>
      <c r="U2" s="15" t="s">
        <v>4</v>
      </c>
    </row>
    <row r="3" spans="1:21" ht="15.75" thickTop="1">
      <c r="A3" s="4"/>
      <c r="B3" s="4" t="s">
        <v>5</v>
      </c>
      <c r="C3" s="4"/>
      <c r="D3" s="4"/>
      <c r="E3" s="4"/>
      <c r="F3" s="4"/>
      <c r="G3" s="4"/>
      <c r="H3" s="4"/>
      <c r="I3" s="10"/>
      <c r="J3" s="11"/>
      <c r="K3" s="10"/>
      <c r="L3" s="11"/>
      <c r="M3" s="10"/>
      <c r="N3" s="11"/>
      <c r="O3" s="10"/>
      <c r="P3" s="11"/>
      <c r="Q3" s="10"/>
      <c r="R3" s="11"/>
      <c r="S3" s="10"/>
      <c r="T3" s="11"/>
      <c r="U3" s="10"/>
    </row>
    <row r="4" spans="1:21">
      <c r="A4" s="4"/>
      <c r="B4" s="4"/>
      <c r="C4" s="4"/>
      <c r="D4" s="4" t="s">
        <v>6</v>
      </c>
      <c r="E4" s="4"/>
      <c r="F4" s="4"/>
      <c r="G4" s="4"/>
      <c r="H4" s="4"/>
      <c r="I4" s="10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</row>
    <row r="5" spans="1:21">
      <c r="A5" s="4"/>
      <c r="B5" s="4"/>
      <c r="C5" s="4"/>
      <c r="D5" s="4"/>
      <c r="E5" s="4" t="s">
        <v>7</v>
      </c>
      <c r="F5" s="4"/>
      <c r="G5" s="4"/>
      <c r="H5" s="4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</row>
    <row r="6" spans="1:21">
      <c r="A6" s="4"/>
      <c r="B6" s="4"/>
      <c r="C6" s="4"/>
      <c r="D6" s="4"/>
      <c r="E6" s="4"/>
      <c r="F6" s="4" t="s">
        <v>8</v>
      </c>
      <c r="G6" s="4"/>
      <c r="H6" s="4"/>
      <c r="I6" s="20">
        <v>14582.74</v>
      </c>
      <c r="J6" s="20"/>
      <c r="K6" s="20">
        <v>25000</v>
      </c>
      <c r="L6" s="20"/>
      <c r="M6" s="20">
        <f>ROUND((I6-K6),5)</f>
        <v>-10417.26</v>
      </c>
      <c r="N6" s="20"/>
      <c r="O6" s="20">
        <v>641338.43999999994</v>
      </c>
      <c r="P6" s="20"/>
      <c r="Q6" s="20">
        <v>460000</v>
      </c>
      <c r="R6" s="20"/>
      <c r="S6" s="20">
        <f>ROUND((O6-Q6),5)</f>
        <v>181338.44</v>
      </c>
      <c r="T6" s="20"/>
      <c r="U6" s="20">
        <v>515000</v>
      </c>
    </row>
    <row r="7" spans="1:21">
      <c r="A7" s="4"/>
      <c r="B7" s="4"/>
      <c r="C7" s="4"/>
      <c r="D7" s="4"/>
      <c r="E7" s="4"/>
      <c r="F7" s="4" t="s">
        <v>9</v>
      </c>
      <c r="G7" s="4"/>
      <c r="H7" s="4"/>
      <c r="I7" s="20">
        <v>1338.35</v>
      </c>
      <c r="J7" s="20"/>
      <c r="K7" s="20">
        <v>1941</v>
      </c>
      <c r="L7" s="20"/>
      <c r="M7" s="20">
        <f>ROUND((I7-K7),5)</f>
        <v>-602.65</v>
      </c>
      <c r="N7" s="20"/>
      <c r="O7" s="20">
        <v>495046.88</v>
      </c>
      <c r="P7" s="20"/>
      <c r="Q7" s="20">
        <v>514196</v>
      </c>
      <c r="R7" s="20"/>
      <c r="S7" s="20">
        <f>ROUND((O7-Q7),5)</f>
        <v>-19149.12</v>
      </c>
      <c r="T7" s="20"/>
      <c r="U7" s="20">
        <v>520000</v>
      </c>
    </row>
    <row r="8" spans="1:21">
      <c r="A8" s="4"/>
      <c r="B8" s="4"/>
      <c r="C8" s="4"/>
      <c r="D8" s="4"/>
      <c r="E8" s="4"/>
      <c r="F8" s="4" t="s">
        <v>10</v>
      </c>
      <c r="G8" s="4"/>
      <c r="H8" s="4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>
      <c r="A9" s="4"/>
      <c r="B9" s="4"/>
      <c r="C9" s="4"/>
      <c r="D9" s="4"/>
      <c r="E9" s="4"/>
      <c r="F9" s="4"/>
      <c r="G9" s="4" t="s">
        <v>11</v>
      </c>
      <c r="H9" s="4"/>
      <c r="I9" s="20">
        <v>31715</v>
      </c>
      <c r="J9" s="20"/>
      <c r="K9" s="20">
        <v>218</v>
      </c>
      <c r="L9" s="20"/>
      <c r="M9" s="20">
        <f t="shared" ref="M9:M17" si="0">ROUND((I9-K9),5)</f>
        <v>31497</v>
      </c>
      <c r="N9" s="20"/>
      <c r="O9" s="20">
        <v>74625.02</v>
      </c>
      <c r="P9" s="20"/>
      <c r="Q9" s="20">
        <v>57981</v>
      </c>
      <c r="R9" s="20"/>
      <c r="S9" s="20">
        <f t="shared" ref="S9:S17" si="1">ROUND((O9-Q9),5)</f>
        <v>16644.02</v>
      </c>
      <c r="T9" s="20"/>
      <c r="U9" s="20">
        <v>120000</v>
      </c>
    </row>
    <row r="10" spans="1:21">
      <c r="A10" s="4"/>
      <c r="B10" s="4"/>
      <c r="C10" s="4"/>
      <c r="D10" s="4"/>
      <c r="E10" s="4"/>
      <c r="F10" s="4"/>
      <c r="G10" s="4" t="s">
        <v>12</v>
      </c>
      <c r="H10" s="4"/>
      <c r="I10" s="20">
        <v>0</v>
      </c>
      <c r="J10" s="20"/>
      <c r="K10" s="20">
        <v>476</v>
      </c>
      <c r="L10" s="20"/>
      <c r="M10" s="20">
        <f t="shared" si="0"/>
        <v>-476</v>
      </c>
      <c r="N10" s="20"/>
      <c r="O10" s="20">
        <v>2617</v>
      </c>
      <c r="P10" s="20"/>
      <c r="Q10" s="20">
        <v>1656</v>
      </c>
      <c r="R10" s="20"/>
      <c r="S10" s="20">
        <f t="shared" si="1"/>
        <v>961</v>
      </c>
      <c r="T10" s="20"/>
      <c r="U10" s="20">
        <v>2000</v>
      </c>
    </row>
    <row r="11" spans="1:21">
      <c r="A11" s="4"/>
      <c r="B11" s="4"/>
      <c r="C11" s="4"/>
      <c r="D11" s="4"/>
      <c r="E11" s="4"/>
      <c r="F11" s="4"/>
      <c r="G11" s="4" t="s">
        <v>13</v>
      </c>
      <c r="H11" s="4"/>
      <c r="I11" s="20">
        <v>49538</v>
      </c>
      <c r="J11" s="20"/>
      <c r="K11" s="20">
        <v>101458</v>
      </c>
      <c r="L11" s="20"/>
      <c r="M11" s="20">
        <f t="shared" si="0"/>
        <v>-51920</v>
      </c>
      <c r="N11" s="20"/>
      <c r="O11" s="20">
        <v>118114.32</v>
      </c>
      <c r="P11" s="20"/>
      <c r="Q11" s="20">
        <v>153219</v>
      </c>
      <c r="R11" s="20"/>
      <c r="S11" s="20">
        <f t="shared" si="1"/>
        <v>-35104.68</v>
      </c>
      <c r="T11" s="20"/>
      <c r="U11" s="20">
        <v>225000</v>
      </c>
    </row>
    <row r="12" spans="1:21" ht="15.75" thickBot="1">
      <c r="A12" s="4"/>
      <c r="B12" s="4"/>
      <c r="C12" s="4"/>
      <c r="D12" s="4"/>
      <c r="E12" s="4"/>
      <c r="F12" s="4"/>
      <c r="G12" s="4" t="s">
        <v>14</v>
      </c>
      <c r="H12" s="4"/>
      <c r="I12" s="21">
        <v>1472</v>
      </c>
      <c r="J12" s="20"/>
      <c r="K12" s="21">
        <v>5105</v>
      </c>
      <c r="L12" s="20"/>
      <c r="M12" s="21">
        <f t="shared" si="0"/>
        <v>-3633</v>
      </c>
      <c r="N12" s="20"/>
      <c r="O12" s="21">
        <v>3107</v>
      </c>
      <c r="P12" s="20"/>
      <c r="Q12" s="21">
        <v>13150</v>
      </c>
      <c r="R12" s="20"/>
      <c r="S12" s="21">
        <f t="shared" si="1"/>
        <v>-10043</v>
      </c>
      <c r="T12" s="20"/>
      <c r="U12" s="21">
        <v>15000</v>
      </c>
    </row>
    <row r="13" spans="1:21">
      <c r="A13" s="4"/>
      <c r="B13" s="4"/>
      <c r="C13" s="4"/>
      <c r="D13" s="4"/>
      <c r="E13" s="4"/>
      <c r="F13" s="4" t="s">
        <v>15</v>
      </c>
      <c r="G13" s="4"/>
      <c r="H13" s="4"/>
      <c r="I13" s="20">
        <f>ROUND(SUM(I8:I12),5)</f>
        <v>82725</v>
      </c>
      <c r="J13" s="20"/>
      <c r="K13" s="20">
        <f>ROUND(SUM(K8:K12),5)</f>
        <v>107257</v>
      </c>
      <c r="L13" s="20"/>
      <c r="M13" s="20">
        <f t="shared" si="0"/>
        <v>-24532</v>
      </c>
      <c r="N13" s="20"/>
      <c r="O13" s="20">
        <f>ROUND(SUM(O8:O12),5)</f>
        <v>198463.34</v>
      </c>
      <c r="P13" s="20"/>
      <c r="Q13" s="20">
        <f>ROUND(SUM(Q8:Q12),5)</f>
        <v>226006</v>
      </c>
      <c r="R13" s="20"/>
      <c r="S13" s="20">
        <f t="shared" si="1"/>
        <v>-27542.66</v>
      </c>
      <c r="T13" s="20"/>
      <c r="U13" s="20">
        <f>ROUND(SUM(U8:U12),5)</f>
        <v>362000</v>
      </c>
    </row>
    <row r="14" spans="1:21">
      <c r="A14" s="4"/>
      <c r="B14" s="4"/>
      <c r="C14" s="4"/>
      <c r="D14" s="4"/>
      <c r="E14" s="4"/>
      <c r="F14" s="4" t="s">
        <v>16</v>
      </c>
      <c r="G14" s="4"/>
      <c r="H14" s="4"/>
      <c r="I14" s="20">
        <v>13191.48</v>
      </c>
      <c r="J14" s="20"/>
      <c r="K14" s="20">
        <v>12553</v>
      </c>
      <c r="L14" s="20"/>
      <c r="M14" s="20">
        <f t="shared" si="0"/>
        <v>638.48</v>
      </c>
      <c r="N14" s="20"/>
      <c r="O14" s="20">
        <v>58053.04</v>
      </c>
      <c r="P14" s="20"/>
      <c r="Q14" s="20">
        <v>53000</v>
      </c>
      <c r="R14" s="20"/>
      <c r="S14" s="20">
        <f t="shared" si="1"/>
        <v>5053.04</v>
      </c>
      <c r="T14" s="20"/>
      <c r="U14" s="20">
        <v>53000</v>
      </c>
    </row>
    <row r="15" spans="1:21">
      <c r="A15" s="4"/>
      <c r="B15" s="4"/>
      <c r="C15" s="4"/>
      <c r="D15" s="4"/>
      <c r="E15" s="4"/>
      <c r="F15" s="4" t="s">
        <v>17</v>
      </c>
      <c r="G15" s="4"/>
      <c r="H15" s="4"/>
      <c r="I15" s="20">
        <v>0</v>
      </c>
      <c r="J15" s="20"/>
      <c r="K15" s="20">
        <v>0</v>
      </c>
      <c r="L15" s="20"/>
      <c r="M15" s="20">
        <f t="shared" si="0"/>
        <v>0</v>
      </c>
      <c r="N15" s="20"/>
      <c r="O15" s="20">
        <v>70000</v>
      </c>
      <c r="P15" s="20"/>
      <c r="Q15" s="20">
        <v>68000</v>
      </c>
      <c r="R15" s="20"/>
      <c r="S15" s="20">
        <f t="shared" si="1"/>
        <v>2000</v>
      </c>
      <c r="T15" s="20"/>
      <c r="U15" s="20">
        <v>68000</v>
      </c>
    </row>
    <row r="16" spans="1:21">
      <c r="A16" s="4"/>
      <c r="B16" s="4"/>
      <c r="C16" s="4"/>
      <c r="D16" s="4"/>
      <c r="E16" s="4"/>
      <c r="F16" s="4" t="s">
        <v>18</v>
      </c>
      <c r="G16" s="4"/>
      <c r="H16" s="4"/>
      <c r="I16" s="20">
        <v>407.7</v>
      </c>
      <c r="J16" s="20"/>
      <c r="K16" s="20">
        <v>0</v>
      </c>
      <c r="L16" s="20"/>
      <c r="M16" s="20">
        <f t="shared" si="0"/>
        <v>407.7</v>
      </c>
      <c r="N16" s="20"/>
      <c r="O16" s="20">
        <v>17409.7</v>
      </c>
      <c r="P16" s="20"/>
      <c r="Q16" s="20">
        <v>9965</v>
      </c>
      <c r="R16" s="20"/>
      <c r="S16" s="20">
        <f t="shared" si="1"/>
        <v>7444.7</v>
      </c>
      <c r="T16" s="20"/>
      <c r="U16" s="20">
        <v>10000</v>
      </c>
    </row>
    <row r="17" spans="1:21">
      <c r="A17" s="4"/>
      <c r="B17" s="4"/>
      <c r="C17" s="4"/>
      <c r="D17" s="4"/>
      <c r="E17" s="4"/>
      <c r="F17" s="4" t="s">
        <v>19</v>
      </c>
      <c r="G17" s="4"/>
      <c r="H17" s="4"/>
      <c r="I17" s="20">
        <v>0</v>
      </c>
      <c r="J17" s="20"/>
      <c r="K17" s="20">
        <v>0</v>
      </c>
      <c r="L17" s="20"/>
      <c r="M17" s="20">
        <f t="shared" si="0"/>
        <v>0</v>
      </c>
      <c r="N17" s="20"/>
      <c r="O17" s="20">
        <v>0</v>
      </c>
      <c r="P17" s="20"/>
      <c r="Q17" s="20">
        <v>0</v>
      </c>
      <c r="R17" s="20"/>
      <c r="S17" s="20">
        <f t="shared" si="1"/>
        <v>0</v>
      </c>
      <c r="T17" s="20"/>
      <c r="U17" s="20">
        <v>0</v>
      </c>
    </row>
    <row r="18" spans="1:21">
      <c r="A18" s="4"/>
      <c r="B18" s="4"/>
      <c r="C18" s="4"/>
      <c r="D18" s="4"/>
      <c r="E18" s="4"/>
      <c r="F18" s="4" t="s">
        <v>20</v>
      </c>
      <c r="G18" s="4"/>
      <c r="H18" s="4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>
      <c r="A19" s="4"/>
      <c r="B19" s="4"/>
      <c r="C19" s="4"/>
      <c r="D19" s="4"/>
      <c r="E19" s="4"/>
      <c r="F19" s="4"/>
      <c r="G19" s="4" t="s">
        <v>21</v>
      </c>
      <c r="H19" s="4"/>
      <c r="I19" s="20">
        <v>600</v>
      </c>
      <c r="J19" s="20"/>
      <c r="K19" s="20">
        <v>693</v>
      </c>
      <c r="L19" s="20"/>
      <c r="M19" s="20">
        <f>ROUND((I19-K19),5)</f>
        <v>-93</v>
      </c>
      <c r="N19" s="20"/>
      <c r="O19" s="20">
        <v>268148.71000000002</v>
      </c>
      <c r="P19" s="20"/>
      <c r="Q19" s="20">
        <v>242285</v>
      </c>
      <c r="R19" s="20"/>
      <c r="S19" s="20">
        <f>ROUND((O19-Q19),5)</f>
        <v>25863.71</v>
      </c>
      <c r="T19" s="20"/>
      <c r="U19" s="20">
        <v>250000</v>
      </c>
    </row>
    <row r="20" spans="1:21" ht="15.75" thickBot="1">
      <c r="A20" s="4"/>
      <c r="B20" s="4"/>
      <c r="C20" s="4"/>
      <c r="D20" s="4"/>
      <c r="E20" s="4"/>
      <c r="F20" s="4"/>
      <c r="G20" s="4" t="s">
        <v>22</v>
      </c>
      <c r="H20" s="4"/>
      <c r="I20" s="21">
        <v>1606.45</v>
      </c>
      <c r="J20" s="20"/>
      <c r="K20" s="21">
        <v>0</v>
      </c>
      <c r="L20" s="20"/>
      <c r="M20" s="21">
        <f>ROUND((I20-K20),5)</f>
        <v>1606.45</v>
      </c>
      <c r="N20" s="20"/>
      <c r="O20" s="21">
        <v>344166.48</v>
      </c>
      <c r="P20" s="20"/>
      <c r="Q20" s="21">
        <v>285000</v>
      </c>
      <c r="R20" s="20"/>
      <c r="S20" s="21">
        <f>ROUND((O20-Q20),5)</f>
        <v>59166.48</v>
      </c>
      <c r="T20" s="20"/>
      <c r="U20" s="21">
        <v>285000</v>
      </c>
    </row>
    <row r="21" spans="1:21">
      <c r="A21" s="4"/>
      <c r="B21" s="4"/>
      <c r="C21" s="4"/>
      <c r="D21" s="4"/>
      <c r="E21" s="4"/>
      <c r="F21" s="4" t="s">
        <v>23</v>
      </c>
      <c r="G21" s="4"/>
      <c r="H21" s="4"/>
      <c r="I21" s="20">
        <f>ROUND(SUM(I18:I20),5)</f>
        <v>2206.4499999999998</v>
      </c>
      <c r="J21" s="20"/>
      <c r="K21" s="20">
        <f>ROUND(SUM(K18:K20),5)</f>
        <v>693</v>
      </c>
      <c r="L21" s="20"/>
      <c r="M21" s="20">
        <f>ROUND((I21-K21),5)</f>
        <v>1513.45</v>
      </c>
      <c r="N21" s="20"/>
      <c r="O21" s="20">
        <f>ROUND(SUM(O18:O20),5)</f>
        <v>612315.18999999994</v>
      </c>
      <c r="P21" s="20"/>
      <c r="Q21" s="20">
        <f>ROUND(SUM(Q18:Q20),5)</f>
        <v>527285</v>
      </c>
      <c r="R21" s="20"/>
      <c r="S21" s="20">
        <f>ROUND((O21-Q21),5)</f>
        <v>85030.19</v>
      </c>
      <c r="T21" s="20"/>
      <c r="U21" s="20">
        <f>ROUND(SUM(U18:U20),5)</f>
        <v>535000</v>
      </c>
    </row>
    <row r="22" spans="1:21">
      <c r="A22" s="4"/>
      <c r="B22" s="4"/>
      <c r="C22" s="4"/>
      <c r="D22" s="4"/>
      <c r="E22" s="4"/>
      <c r="F22" s="4" t="s">
        <v>24</v>
      </c>
      <c r="G22" s="4"/>
      <c r="H22" s="4"/>
      <c r="I22" s="20">
        <v>30</v>
      </c>
      <c r="J22" s="20"/>
      <c r="K22" s="20">
        <v>0</v>
      </c>
      <c r="L22" s="20"/>
      <c r="M22" s="20">
        <f>ROUND((I22-K22),5)</f>
        <v>30</v>
      </c>
      <c r="N22" s="20"/>
      <c r="O22" s="20">
        <v>182537.96</v>
      </c>
      <c r="P22" s="20"/>
      <c r="Q22" s="20">
        <v>205000</v>
      </c>
      <c r="R22" s="20"/>
      <c r="S22" s="20">
        <f>ROUND((O22-Q22),5)</f>
        <v>-22462.04</v>
      </c>
      <c r="T22" s="20"/>
      <c r="U22" s="20">
        <v>205000</v>
      </c>
    </row>
    <row r="23" spans="1:21">
      <c r="A23" s="4"/>
      <c r="B23" s="4"/>
      <c r="C23" s="4"/>
      <c r="D23" s="4"/>
      <c r="E23" s="4"/>
      <c r="F23" s="4" t="s">
        <v>25</v>
      </c>
      <c r="G23" s="4"/>
      <c r="H23" s="4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>
      <c r="A24" s="4"/>
      <c r="B24" s="4"/>
      <c r="C24" s="4"/>
      <c r="D24" s="4"/>
      <c r="E24" s="4"/>
      <c r="F24" s="4"/>
      <c r="G24" s="4" t="s">
        <v>26</v>
      </c>
      <c r="H24" s="4"/>
      <c r="I24" s="20">
        <v>3006.52</v>
      </c>
      <c r="J24" s="20"/>
      <c r="K24" s="20">
        <v>6107</v>
      </c>
      <c r="L24" s="20"/>
      <c r="M24" s="20">
        <f t="shared" ref="M24:M30" si="2">ROUND((I24-K24),5)</f>
        <v>-3100.48</v>
      </c>
      <c r="N24" s="20"/>
      <c r="O24" s="20">
        <v>253523.67</v>
      </c>
      <c r="P24" s="20"/>
      <c r="Q24" s="20">
        <v>243306</v>
      </c>
      <c r="R24" s="20"/>
      <c r="S24" s="20">
        <f t="shared" ref="S24:S30" si="3">ROUND((O24-Q24),5)</f>
        <v>10217.67</v>
      </c>
      <c r="T24" s="20"/>
      <c r="U24" s="20">
        <v>245000</v>
      </c>
    </row>
    <row r="25" spans="1:21">
      <c r="A25" s="4"/>
      <c r="B25" s="4"/>
      <c r="C25" s="4"/>
      <c r="D25" s="4"/>
      <c r="E25" s="4"/>
      <c r="F25" s="4"/>
      <c r="G25" s="4" t="s">
        <v>27</v>
      </c>
      <c r="H25" s="4"/>
      <c r="I25" s="20">
        <v>0</v>
      </c>
      <c r="J25" s="20"/>
      <c r="K25" s="20">
        <v>0</v>
      </c>
      <c r="L25" s="20"/>
      <c r="M25" s="20">
        <f t="shared" si="2"/>
        <v>0</v>
      </c>
      <c r="N25" s="20"/>
      <c r="O25" s="20">
        <v>0</v>
      </c>
      <c r="P25" s="20"/>
      <c r="Q25" s="20">
        <v>1000</v>
      </c>
      <c r="R25" s="20"/>
      <c r="S25" s="20">
        <f t="shared" si="3"/>
        <v>-1000</v>
      </c>
      <c r="T25" s="20"/>
      <c r="U25" s="20">
        <v>1000</v>
      </c>
    </row>
    <row r="26" spans="1:21">
      <c r="A26" s="4"/>
      <c r="B26" s="4"/>
      <c r="C26" s="4"/>
      <c r="D26" s="4"/>
      <c r="E26" s="4"/>
      <c r="F26" s="4"/>
      <c r="G26" s="4" t="s">
        <v>28</v>
      </c>
      <c r="H26" s="4"/>
      <c r="I26" s="20">
        <v>361.44</v>
      </c>
      <c r="J26" s="20"/>
      <c r="K26" s="20">
        <v>1615</v>
      </c>
      <c r="L26" s="20"/>
      <c r="M26" s="20">
        <f t="shared" si="2"/>
        <v>-1253.56</v>
      </c>
      <c r="N26" s="20"/>
      <c r="O26" s="20">
        <v>6144.06</v>
      </c>
      <c r="P26" s="20"/>
      <c r="Q26" s="20">
        <v>22273</v>
      </c>
      <c r="R26" s="20"/>
      <c r="S26" s="20">
        <f t="shared" si="3"/>
        <v>-16128.94</v>
      </c>
      <c r="T26" s="20"/>
      <c r="U26" s="20">
        <v>23500</v>
      </c>
    </row>
    <row r="27" spans="1:21">
      <c r="A27" s="4"/>
      <c r="B27" s="4"/>
      <c r="C27" s="4"/>
      <c r="D27" s="4"/>
      <c r="E27" s="4"/>
      <c r="F27" s="4"/>
      <c r="G27" s="4" t="s">
        <v>29</v>
      </c>
      <c r="H27" s="4"/>
      <c r="I27" s="20">
        <v>0</v>
      </c>
      <c r="J27" s="20"/>
      <c r="K27" s="20">
        <v>0</v>
      </c>
      <c r="L27" s="20"/>
      <c r="M27" s="20">
        <f t="shared" si="2"/>
        <v>0</v>
      </c>
      <c r="N27" s="20"/>
      <c r="O27" s="20">
        <v>5969.17</v>
      </c>
      <c r="P27" s="20"/>
      <c r="Q27" s="20">
        <v>0</v>
      </c>
      <c r="R27" s="20"/>
      <c r="S27" s="20">
        <f t="shared" si="3"/>
        <v>5969.17</v>
      </c>
      <c r="T27" s="20"/>
      <c r="U27" s="20">
        <v>0</v>
      </c>
    </row>
    <row r="28" spans="1:21">
      <c r="A28" s="4"/>
      <c r="B28" s="4"/>
      <c r="C28" s="4"/>
      <c r="D28" s="4"/>
      <c r="E28" s="4"/>
      <c r="F28" s="4"/>
      <c r="G28" s="4" t="s">
        <v>30</v>
      </c>
      <c r="H28" s="4"/>
      <c r="I28" s="20">
        <v>1035</v>
      </c>
      <c r="J28" s="20"/>
      <c r="K28" s="20">
        <v>1100</v>
      </c>
      <c r="L28" s="20"/>
      <c r="M28" s="20">
        <f t="shared" si="2"/>
        <v>-65</v>
      </c>
      <c r="N28" s="20"/>
      <c r="O28" s="20">
        <v>79803.08</v>
      </c>
      <c r="P28" s="20"/>
      <c r="Q28" s="20">
        <v>93384</v>
      </c>
      <c r="R28" s="20"/>
      <c r="S28" s="20">
        <f t="shared" si="3"/>
        <v>-13580.92</v>
      </c>
      <c r="T28" s="20"/>
      <c r="U28" s="20">
        <v>94000</v>
      </c>
    </row>
    <row r="29" spans="1:21">
      <c r="A29" s="4"/>
      <c r="B29" s="4"/>
      <c r="C29" s="4"/>
      <c r="D29" s="4"/>
      <c r="E29" s="4"/>
      <c r="F29" s="4"/>
      <c r="G29" s="4" t="s">
        <v>31</v>
      </c>
      <c r="H29" s="4"/>
      <c r="I29" s="20">
        <v>1657.48</v>
      </c>
      <c r="J29" s="20"/>
      <c r="K29" s="20">
        <v>3500</v>
      </c>
      <c r="L29" s="20"/>
      <c r="M29" s="20">
        <f t="shared" si="2"/>
        <v>-1842.52</v>
      </c>
      <c r="N29" s="20"/>
      <c r="O29" s="20">
        <v>18795.73</v>
      </c>
      <c r="P29" s="20"/>
      <c r="Q29" s="20">
        <v>41500</v>
      </c>
      <c r="R29" s="20"/>
      <c r="S29" s="20">
        <f t="shared" si="3"/>
        <v>-22704.27</v>
      </c>
      <c r="T29" s="20"/>
      <c r="U29" s="20">
        <v>45000</v>
      </c>
    </row>
    <row r="30" spans="1:21">
      <c r="A30" s="4"/>
      <c r="B30" s="4"/>
      <c r="C30" s="4"/>
      <c r="D30" s="4"/>
      <c r="E30" s="4"/>
      <c r="F30" s="4"/>
      <c r="G30" s="4" t="s">
        <v>32</v>
      </c>
      <c r="H30" s="4"/>
      <c r="I30" s="20">
        <v>180</v>
      </c>
      <c r="J30" s="20"/>
      <c r="K30" s="20">
        <v>79</v>
      </c>
      <c r="L30" s="20"/>
      <c r="M30" s="20">
        <f t="shared" si="2"/>
        <v>101</v>
      </c>
      <c r="N30" s="20"/>
      <c r="O30" s="20">
        <v>1580</v>
      </c>
      <c r="P30" s="20"/>
      <c r="Q30" s="20">
        <v>4953</v>
      </c>
      <c r="R30" s="20"/>
      <c r="S30" s="20">
        <f t="shared" si="3"/>
        <v>-3373</v>
      </c>
      <c r="T30" s="20"/>
      <c r="U30" s="20">
        <v>5000</v>
      </c>
    </row>
    <row r="31" spans="1:21">
      <c r="A31" s="4"/>
      <c r="B31" s="4"/>
      <c r="C31" s="4"/>
      <c r="D31" s="4"/>
      <c r="E31" s="4"/>
      <c r="F31" s="4"/>
      <c r="G31" s="4" t="s">
        <v>33</v>
      </c>
      <c r="H31" s="4"/>
      <c r="I31" s="20">
        <v>0</v>
      </c>
      <c r="J31" s="20"/>
      <c r="K31" s="20"/>
      <c r="L31" s="20"/>
      <c r="M31" s="20"/>
      <c r="N31" s="20"/>
      <c r="O31" s="20">
        <v>1171.75</v>
      </c>
      <c r="P31" s="20"/>
      <c r="Q31" s="20"/>
      <c r="R31" s="20"/>
      <c r="S31" s="20"/>
      <c r="T31" s="20"/>
      <c r="U31" s="20"/>
    </row>
    <row r="32" spans="1:21" ht="15.75" thickBot="1">
      <c r="A32" s="4"/>
      <c r="B32" s="4"/>
      <c r="C32" s="4"/>
      <c r="D32" s="4"/>
      <c r="E32" s="4"/>
      <c r="F32" s="4"/>
      <c r="G32" s="4" t="s">
        <v>34</v>
      </c>
      <c r="H32" s="4"/>
      <c r="I32" s="21">
        <v>0</v>
      </c>
      <c r="J32" s="20"/>
      <c r="K32" s="21">
        <v>0</v>
      </c>
      <c r="L32" s="20"/>
      <c r="M32" s="21">
        <f>ROUND((I32-K32),5)</f>
        <v>0</v>
      </c>
      <c r="N32" s="20"/>
      <c r="O32" s="21">
        <v>2061.34</v>
      </c>
      <c r="P32" s="20"/>
      <c r="Q32" s="21">
        <v>3461</v>
      </c>
      <c r="R32" s="20"/>
      <c r="S32" s="21">
        <f>ROUND((O32-Q32),5)</f>
        <v>-1399.66</v>
      </c>
      <c r="T32" s="20"/>
      <c r="U32" s="21">
        <v>3500</v>
      </c>
    </row>
    <row r="33" spans="1:21">
      <c r="A33" s="4"/>
      <c r="B33" s="4"/>
      <c r="C33" s="4"/>
      <c r="D33" s="4"/>
      <c r="E33" s="4"/>
      <c r="F33" s="4" t="s">
        <v>35</v>
      </c>
      <c r="G33" s="4"/>
      <c r="H33" s="4"/>
      <c r="I33" s="20">
        <f>ROUND(SUM(I23:I32),5)</f>
        <v>6240.44</v>
      </c>
      <c r="J33" s="20"/>
      <c r="K33" s="20">
        <f>ROUND(SUM(K23:K32),5)</f>
        <v>12401</v>
      </c>
      <c r="L33" s="20"/>
      <c r="M33" s="20">
        <f>ROUND((I33-K33),5)</f>
        <v>-6160.56</v>
      </c>
      <c r="N33" s="20"/>
      <c r="O33" s="20">
        <f>ROUND(SUM(O23:O32),5)</f>
        <v>369048.8</v>
      </c>
      <c r="P33" s="20"/>
      <c r="Q33" s="20">
        <f>ROUND(SUM(Q23:Q32),5)</f>
        <v>409877</v>
      </c>
      <c r="R33" s="20"/>
      <c r="S33" s="20">
        <f>ROUND((O33-Q33),5)</f>
        <v>-40828.199999999997</v>
      </c>
      <c r="T33" s="20"/>
      <c r="U33" s="20">
        <f>ROUND(SUM(U23:U32),5)</f>
        <v>417000</v>
      </c>
    </row>
    <row r="34" spans="1:21">
      <c r="A34" s="4"/>
      <c r="B34" s="4"/>
      <c r="C34" s="4"/>
      <c r="D34" s="4"/>
      <c r="E34" s="4"/>
      <c r="F34" s="4" t="s">
        <v>36</v>
      </c>
      <c r="G34" s="4"/>
      <c r="H34" s="4"/>
      <c r="I34" s="20">
        <v>18809.330000000002</v>
      </c>
      <c r="J34" s="20"/>
      <c r="K34" s="20">
        <v>18024</v>
      </c>
      <c r="L34" s="20"/>
      <c r="M34" s="20">
        <f>ROUND((I34-K34),5)</f>
        <v>785.33</v>
      </c>
      <c r="N34" s="20"/>
      <c r="O34" s="20">
        <v>368342.17</v>
      </c>
      <c r="P34" s="20"/>
      <c r="Q34" s="20">
        <v>198983</v>
      </c>
      <c r="R34" s="20"/>
      <c r="S34" s="20">
        <f>ROUND((O34-Q34),5)</f>
        <v>169359.17</v>
      </c>
      <c r="T34" s="20"/>
      <c r="U34" s="20">
        <v>215000</v>
      </c>
    </row>
    <row r="35" spans="1:21">
      <c r="A35" s="4"/>
      <c r="B35" s="4"/>
      <c r="C35" s="4"/>
      <c r="D35" s="4"/>
      <c r="E35" s="4"/>
      <c r="F35" s="4" t="s">
        <v>37</v>
      </c>
      <c r="G35" s="4"/>
      <c r="H35" s="4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>
      <c r="A36" s="4"/>
      <c r="B36" s="4"/>
      <c r="C36" s="4"/>
      <c r="D36" s="4"/>
      <c r="E36" s="4"/>
      <c r="F36" s="4"/>
      <c r="G36" s="4" t="s">
        <v>38</v>
      </c>
      <c r="H36" s="4"/>
      <c r="I36" s="20">
        <v>500</v>
      </c>
      <c r="J36" s="20"/>
      <c r="K36" s="20">
        <v>0</v>
      </c>
      <c r="L36" s="20"/>
      <c r="M36" s="20">
        <f t="shared" ref="M36:M45" si="4">ROUND((I36-K36),5)</f>
        <v>500</v>
      </c>
      <c r="N36" s="20"/>
      <c r="O36" s="20">
        <v>1250</v>
      </c>
      <c r="P36" s="20"/>
      <c r="Q36" s="20">
        <v>1361</v>
      </c>
      <c r="R36" s="20"/>
      <c r="S36" s="20">
        <f t="shared" ref="S36:S45" si="5">ROUND((O36-Q36),5)</f>
        <v>-111</v>
      </c>
      <c r="T36" s="20"/>
      <c r="U36" s="20">
        <v>1750</v>
      </c>
    </row>
    <row r="37" spans="1:21">
      <c r="A37" s="4"/>
      <c r="B37" s="4"/>
      <c r="C37" s="4"/>
      <c r="D37" s="4"/>
      <c r="E37" s="4"/>
      <c r="F37" s="4"/>
      <c r="G37" s="4" t="s">
        <v>39</v>
      </c>
      <c r="H37" s="4"/>
      <c r="I37" s="20">
        <v>0</v>
      </c>
      <c r="J37" s="20"/>
      <c r="K37" s="20">
        <v>0</v>
      </c>
      <c r="L37" s="20"/>
      <c r="M37" s="20">
        <f t="shared" si="4"/>
        <v>0</v>
      </c>
      <c r="N37" s="20"/>
      <c r="O37" s="20">
        <v>0</v>
      </c>
      <c r="P37" s="20"/>
      <c r="Q37" s="20">
        <v>425</v>
      </c>
      <c r="R37" s="20"/>
      <c r="S37" s="20">
        <f t="shared" si="5"/>
        <v>-425</v>
      </c>
      <c r="T37" s="20"/>
      <c r="U37" s="20">
        <v>725</v>
      </c>
    </row>
    <row r="38" spans="1:21">
      <c r="A38" s="4"/>
      <c r="B38" s="4"/>
      <c r="C38" s="4"/>
      <c r="D38" s="4"/>
      <c r="E38" s="4"/>
      <c r="F38" s="4"/>
      <c r="G38" s="4" t="s">
        <v>40</v>
      </c>
      <c r="H38" s="4"/>
      <c r="I38" s="20">
        <v>0</v>
      </c>
      <c r="J38" s="20"/>
      <c r="K38" s="20">
        <v>0</v>
      </c>
      <c r="L38" s="20"/>
      <c r="M38" s="20">
        <f t="shared" si="4"/>
        <v>0</v>
      </c>
      <c r="N38" s="20"/>
      <c r="O38" s="20">
        <v>3448.77</v>
      </c>
      <c r="P38" s="20"/>
      <c r="Q38" s="20">
        <v>2000</v>
      </c>
      <c r="R38" s="20"/>
      <c r="S38" s="20">
        <f t="shared" si="5"/>
        <v>1448.77</v>
      </c>
      <c r="T38" s="20"/>
      <c r="U38" s="20">
        <v>2000</v>
      </c>
    </row>
    <row r="39" spans="1:21">
      <c r="A39" s="4"/>
      <c r="B39" s="4"/>
      <c r="C39" s="4"/>
      <c r="D39" s="4"/>
      <c r="E39" s="4"/>
      <c r="F39" s="4"/>
      <c r="G39" s="4" t="s">
        <v>41</v>
      </c>
      <c r="H39" s="4"/>
      <c r="I39" s="20">
        <v>79.099999999999994</v>
      </c>
      <c r="J39" s="20"/>
      <c r="K39" s="20">
        <v>8</v>
      </c>
      <c r="L39" s="20"/>
      <c r="M39" s="20">
        <f t="shared" si="4"/>
        <v>71.099999999999994</v>
      </c>
      <c r="N39" s="20"/>
      <c r="O39" s="20">
        <v>904.05</v>
      </c>
      <c r="P39" s="20"/>
      <c r="Q39" s="20">
        <v>75</v>
      </c>
      <c r="R39" s="20"/>
      <c r="S39" s="20">
        <f t="shared" si="5"/>
        <v>829.05</v>
      </c>
      <c r="T39" s="20"/>
      <c r="U39" s="20">
        <v>75</v>
      </c>
    </row>
    <row r="40" spans="1:21">
      <c r="A40" s="4"/>
      <c r="B40" s="4"/>
      <c r="C40" s="4"/>
      <c r="D40" s="4"/>
      <c r="E40" s="4"/>
      <c r="F40" s="4"/>
      <c r="G40" s="4" t="s">
        <v>42</v>
      </c>
      <c r="H40" s="4"/>
      <c r="I40" s="20">
        <v>0</v>
      </c>
      <c r="J40" s="20"/>
      <c r="K40" s="20">
        <v>153</v>
      </c>
      <c r="L40" s="20"/>
      <c r="M40" s="20">
        <f t="shared" si="4"/>
        <v>-153</v>
      </c>
      <c r="N40" s="20"/>
      <c r="O40" s="20">
        <v>59</v>
      </c>
      <c r="P40" s="20"/>
      <c r="Q40" s="20">
        <v>1490</v>
      </c>
      <c r="R40" s="20"/>
      <c r="S40" s="20">
        <f t="shared" si="5"/>
        <v>-1431</v>
      </c>
      <c r="T40" s="20"/>
      <c r="U40" s="20">
        <v>1500</v>
      </c>
    </row>
    <row r="41" spans="1:21">
      <c r="A41" s="4"/>
      <c r="B41" s="4"/>
      <c r="C41" s="4"/>
      <c r="D41" s="4"/>
      <c r="E41" s="4"/>
      <c r="F41" s="4"/>
      <c r="G41" s="4" t="s">
        <v>43</v>
      </c>
      <c r="H41" s="4"/>
      <c r="I41" s="20">
        <v>50</v>
      </c>
      <c r="J41" s="20"/>
      <c r="K41" s="20">
        <v>82</v>
      </c>
      <c r="L41" s="20"/>
      <c r="M41" s="20">
        <f t="shared" si="4"/>
        <v>-32</v>
      </c>
      <c r="N41" s="20"/>
      <c r="O41" s="20">
        <v>910</v>
      </c>
      <c r="P41" s="20"/>
      <c r="Q41" s="20">
        <v>446</v>
      </c>
      <c r="R41" s="20"/>
      <c r="S41" s="20">
        <f t="shared" si="5"/>
        <v>464</v>
      </c>
      <c r="T41" s="20"/>
      <c r="U41" s="20">
        <v>500</v>
      </c>
    </row>
    <row r="42" spans="1:21">
      <c r="A42" s="4"/>
      <c r="B42" s="4"/>
      <c r="C42" s="4"/>
      <c r="D42" s="4"/>
      <c r="E42" s="4"/>
      <c r="F42" s="4"/>
      <c r="G42" s="4" t="s">
        <v>44</v>
      </c>
      <c r="H42" s="4"/>
      <c r="I42" s="20">
        <v>210</v>
      </c>
      <c r="J42" s="20"/>
      <c r="K42" s="20">
        <v>319</v>
      </c>
      <c r="L42" s="20"/>
      <c r="M42" s="20">
        <f t="shared" si="4"/>
        <v>-109</v>
      </c>
      <c r="N42" s="20"/>
      <c r="O42" s="20">
        <v>29928.7</v>
      </c>
      <c r="P42" s="20"/>
      <c r="Q42" s="20">
        <v>27458</v>
      </c>
      <c r="R42" s="20"/>
      <c r="S42" s="20">
        <f t="shared" si="5"/>
        <v>2470.6999999999998</v>
      </c>
      <c r="T42" s="20"/>
      <c r="U42" s="20">
        <v>28000</v>
      </c>
    </row>
    <row r="43" spans="1:21">
      <c r="A43" s="4"/>
      <c r="B43" s="4"/>
      <c r="C43" s="4"/>
      <c r="D43" s="4"/>
      <c r="E43" s="4"/>
      <c r="F43" s="4"/>
      <c r="G43" s="4" t="s">
        <v>45</v>
      </c>
      <c r="H43" s="4"/>
      <c r="I43" s="20">
        <v>26.09</v>
      </c>
      <c r="J43" s="20"/>
      <c r="K43" s="20">
        <v>101</v>
      </c>
      <c r="L43" s="20"/>
      <c r="M43" s="20">
        <f t="shared" si="4"/>
        <v>-74.91</v>
      </c>
      <c r="N43" s="20"/>
      <c r="O43" s="20">
        <v>18847.97</v>
      </c>
      <c r="P43" s="20"/>
      <c r="Q43" s="20">
        <v>2000</v>
      </c>
      <c r="R43" s="20"/>
      <c r="S43" s="20">
        <f t="shared" si="5"/>
        <v>16847.97</v>
      </c>
      <c r="T43" s="20"/>
      <c r="U43" s="20">
        <v>2000</v>
      </c>
    </row>
    <row r="44" spans="1:21" ht="15.75" thickBot="1">
      <c r="A44" s="4"/>
      <c r="B44" s="4"/>
      <c r="C44" s="4"/>
      <c r="D44" s="4"/>
      <c r="E44" s="4"/>
      <c r="F44" s="4"/>
      <c r="G44" s="4" t="s">
        <v>46</v>
      </c>
      <c r="H44" s="4"/>
      <c r="I44" s="21">
        <v>0</v>
      </c>
      <c r="J44" s="20"/>
      <c r="K44" s="21">
        <v>0</v>
      </c>
      <c r="L44" s="20"/>
      <c r="M44" s="21">
        <f t="shared" si="4"/>
        <v>0</v>
      </c>
      <c r="N44" s="20"/>
      <c r="O44" s="21">
        <v>7</v>
      </c>
      <c r="P44" s="20"/>
      <c r="Q44" s="21">
        <v>0</v>
      </c>
      <c r="R44" s="20"/>
      <c r="S44" s="21">
        <f t="shared" si="5"/>
        <v>7</v>
      </c>
      <c r="T44" s="20"/>
      <c r="U44" s="21">
        <v>0</v>
      </c>
    </row>
    <row r="45" spans="1:21">
      <c r="A45" s="4"/>
      <c r="B45" s="4"/>
      <c r="C45" s="4"/>
      <c r="D45" s="4"/>
      <c r="E45" s="4"/>
      <c r="F45" s="4" t="s">
        <v>47</v>
      </c>
      <c r="G45" s="4"/>
      <c r="H45" s="4"/>
      <c r="I45" s="20">
        <f>ROUND(SUM(I35:I44),5)</f>
        <v>865.19</v>
      </c>
      <c r="J45" s="20"/>
      <c r="K45" s="20">
        <f>ROUND(SUM(K35:K44),5)</f>
        <v>663</v>
      </c>
      <c r="L45" s="20"/>
      <c r="M45" s="20">
        <f t="shared" si="4"/>
        <v>202.19</v>
      </c>
      <c r="N45" s="20"/>
      <c r="O45" s="20">
        <f>ROUND(SUM(O35:O44),5)</f>
        <v>55355.49</v>
      </c>
      <c r="P45" s="20"/>
      <c r="Q45" s="20">
        <f>ROUND(SUM(Q35:Q44),5)</f>
        <v>35255</v>
      </c>
      <c r="R45" s="20"/>
      <c r="S45" s="20">
        <f t="shared" si="5"/>
        <v>20100.490000000002</v>
      </c>
      <c r="T45" s="20"/>
      <c r="U45" s="20">
        <f>ROUND(SUM(U35:U44),5)</f>
        <v>36550</v>
      </c>
    </row>
    <row r="46" spans="1:21">
      <c r="A46" s="4"/>
      <c r="B46" s="4"/>
      <c r="C46" s="4"/>
      <c r="D46" s="4"/>
      <c r="E46" s="4"/>
      <c r="F46" s="4" t="s">
        <v>48</v>
      </c>
      <c r="G46" s="4"/>
      <c r="H46" s="4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4"/>
      <c r="B47" s="4"/>
      <c r="C47" s="4"/>
      <c r="D47" s="4"/>
      <c r="E47" s="4"/>
      <c r="F47" s="4"/>
      <c r="G47" s="4" t="s">
        <v>49</v>
      </c>
      <c r="H47" s="4"/>
      <c r="I47" s="20">
        <v>291.14999999999998</v>
      </c>
      <c r="J47" s="20"/>
      <c r="K47" s="20">
        <v>0</v>
      </c>
      <c r="L47" s="20"/>
      <c r="M47" s="20">
        <f>ROUND((I47-K47),5)</f>
        <v>291.14999999999998</v>
      </c>
      <c r="N47" s="20"/>
      <c r="O47" s="20">
        <v>6185.93</v>
      </c>
      <c r="P47" s="20"/>
      <c r="Q47" s="20">
        <v>0</v>
      </c>
      <c r="R47" s="20"/>
      <c r="S47" s="20">
        <f t="shared" ref="S47:S54" si="6">ROUND((O47-Q47),5)</f>
        <v>6185.93</v>
      </c>
      <c r="T47" s="20"/>
      <c r="U47" s="20">
        <v>0</v>
      </c>
    </row>
    <row r="48" spans="1:21">
      <c r="A48" s="4"/>
      <c r="B48" s="4"/>
      <c r="C48" s="4"/>
      <c r="D48" s="4"/>
      <c r="E48" s="4"/>
      <c r="F48" s="4"/>
      <c r="G48" s="4" t="s">
        <v>50</v>
      </c>
      <c r="H48" s="4"/>
      <c r="I48" s="20">
        <v>319.10000000000002</v>
      </c>
      <c r="J48" s="20"/>
      <c r="K48" s="20">
        <v>0</v>
      </c>
      <c r="L48" s="20"/>
      <c r="M48" s="20">
        <f>ROUND((I48-K48),5)</f>
        <v>319.10000000000002</v>
      </c>
      <c r="N48" s="20"/>
      <c r="O48" s="20">
        <v>-71.959999999999994</v>
      </c>
      <c r="P48" s="20"/>
      <c r="Q48" s="20">
        <v>0</v>
      </c>
      <c r="R48" s="20"/>
      <c r="S48" s="20">
        <f t="shared" si="6"/>
        <v>-71.959999999999994</v>
      </c>
      <c r="T48" s="20"/>
      <c r="U48" s="20">
        <v>0</v>
      </c>
    </row>
    <row r="49" spans="1:21" ht="15.75" thickBot="1">
      <c r="A49" s="4"/>
      <c r="B49" s="4"/>
      <c r="C49" s="4"/>
      <c r="D49" s="4"/>
      <c r="E49" s="4"/>
      <c r="F49" s="4"/>
      <c r="G49" s="4" t="s">
        <v>51</v>
      </c>
      <c r="H49" s="4"/>
      <c r="I49" s="22">
        <v>0</v>
      </c>
      <c r="J49" s="20"/>
      <c r="K49" s="22">
        <v>0</v>
      </c>
      <c r="L49" s="20"/>
      <c r="M49" s="22">
        <f>ROUND((I49-K49),5)</f>
        <v>0</v>
      </c>
      <c r="N49" s="20"/>
      <c r="O49" s="22">
        <v>-1614.58</v>
      </c>
      <c r="P49" s="20"/>
      <c r="Q49" s="22">
        <v>0</v>
      </c>
      <c r="R49" s="20"/>
      <c r="S49" s="22">
        <f t="shared" si="6"/>
        <v>-1614.58</v>
      </c>
      <c r="T49" s="20"/>
      <c r="U49" s="22">
        <v>0</v>
      </c>
    </row>
    <row r="50" spans="1:21" ht="15.75" thickBot="1">
      <c r="A50" s="4"/>
      <c r="B50" s="4"/>
      <c r="C50" s="4"/>
      <c r="D50" s="4"/>
      <c r="E50" s="4"/>
      <c r="F50" s="4" t="s">
        <v>52</v>
      </c>
      <c r="G50" s="4"/>
      <c r="H50" s="4"/>
      <c r="I50" s="23">
        <f>ROUND(SUM(I46:I49),5)</f>
        <v>610.25</v>
      </c>
      <c r="J50" s="20"/>
      <c r="K50" s="23">
        <f>ROUND(SUM(K46:K49),5)</f>
        <v>0</v>
      </c>
      <c r="L50" s="20"/>
      <c r="M50" s="23">
        <f>ROUND((I50-K50),5)</f>
        <v>610.25</v>
      </c>
      <c r="N50" s="20"/>
      <c r="O50" s="23">
        <f>ROUND(SUM(O46:O49),5)</f>
        <v>4499.3900000000003</v>
      </c>
      <c r="P50" s="20"/>
      <c r="Q50" s="23">
        <f>ROUND(SUM(Q46:Q49),5)</f>
        <v>0</v>
      </c>
      <c r="R50" s="20"/>
      <c r="S50" s="23">
        <f t="shared" si="6"/>
        <v>4499.3900000000003</v>
      </c>
      <c r="T50" s="20"/>
      <c r="U50" s="23">
        <f>ROUND(SUM(U46:U49),5)</f>
        <v>0</v>
      </c>
    </row>
    <row r="51" spans="1:21">
      <c r="A51" s="4"/>
      <c r="B51" s="4"/>
      <c r="C51" s="4"/>
      <c r="D51" s="4"/>
      <c r="E51" s="4" t="s">
        <v>53</v>
      </c>
      <c r="F51" s="4"/>
      <c r="G51" s="4"/>
      <c r="H51" s="4"/>
      <c r="I51" s="20">
        <f>ROUND(SUM(I5:I7)+SUM(I13:I17)+SUM(I21:I22)+SUM(I33:I34)+I45+I50,5)</f>
        <v>141006.93</v>
      </c>
      <c r="J51" s="20"/>
      <c r="K51" s="20">
        <f>ROUND(SUM(K5:K7)+SUM(K13:K17)+SUM(K21:K22)+SUM(K33:K34)+K45+K50,5)</f>
        <v>178532</v>
      </c>
      <c r="L51" s="20"/>
      <c r="M51" s="20">
        <f>ROUND((I51-K51),5)</f>
        <v>-37525.07</v>
      </c>
      <c r="N51" s="20"/>
      <c r="O51" s="20">
        <f>ROUND(SUM(O5:O7)+SUM(O13:O17)+SUM(O21:O22)+SUM(O33:O34)+O45+O50,5)</f>
        <v>3072410.4</v>
      </c>
      <c r="P51" s="20"/>
      <c r="Q51" s="20">
        <f>ROUND(SUM(Q5:Q7)+SUM(Q13:Q17)+SUM(Q21:Q22)+SUM(Q33:Q34)+Q45+Q50,5)</f>
        <v>2707567</v>
      </c>
      <c r="R51" s="20"/>
      <c r="S51" s="20">
        <f t="shared" si="6"/>
        <v>364843.4</v>
      </c>
      <c r="T51" s="20"/>
      <c r="U51" s="20">
        <f>ROUND(SUM(U5:U7)+SUM(U13:U17)+SUM(U21:U22)+SUM(U33:U34)+U45+U50,5)</f>
        <v>2936550</v>
      </c>
    </row>
    <row r="52" spans="1:21" ht="15.75" thickBot="1">
      <c r="A52" s="4"/>
      <c r="B52" s="4"/>
      <c r="C52" s="4"/>
      <c r="D52" s="4"/>
      <c r="E52" s="4" t="s">
        <v>54</v>
      </c>
      <c r="F52" s="4"/>
      <c r="G52" s="4"/>
      <c r="H52" s="4"/>
      <c r="I52" s="22">
        <v>0</v>
      </c>
      <c r="J52" s="20"/>
      <c r="K52" s="22"/>
      <c r="L52" s="20"/>
      <c r="M52" s="22"/>
      <c r="N52" s="20"/>
      <c r="O52" s="22">
        <v>0</v>
      </c>
      <c r="P52" s="20"/>
      <c r="Q52" s="22">
        <v>0</v>
      </c>
      <c r="R52" s="20"/>
      <c r="S52" s="22">
        <f t="shared" si="6"/>
        <v>0</v>
      </c>
      <c r="T52" s="20"/>
      <c r="U52" s="22">
        <v>0</v>
      </c>
    </row>
    <row r="53" spans="1:21" ht="15.75" thickBot="1">
      <c r="A53" s="4"/>
      <c r="B53" s="4"/>
      <c r="C53" s="4"/>
      <c r="D53" s="17" t="s">
        <v>55</v>
      </c>
      <c r="E53" s="17"/>
      <c r="F53" s="17"/>
      <c r="G53" s="17"/>
      <c r="H53" s="17"/>
      <c r="I53" s="24">
        <f>ROUND(I4+SUM(I51:I52),5)</f>
        <v>141006.93</v>
      </c>
      <c r="J53" s="25"/>
      <c r="K53" s="24">
        <f>ROUND(K4+SUM(K51:K52),5)</f>
        <v>178532</v>
      </c>
      <c r="L53" s="25"/>
      <c r="M53" s="24">
        <f>ROUND((I53-K53),5)</f>
        <v>-37525.07</v>
      </c>
      <c r="N53" s="25"/>
      <c r="O53" s="24">
        <f>ROUND(O4+SUM(O51:O52),5)</f>
        <v>3072410.4</v>
      </c>
      <c r="P53" s="25"/>
      <c r="Q53" s="24">
        <f>ROUND(Q4+SUM(Q51:Q52),5)</f>
        <v>2707567</v>
      </c>
      <c r="R53" s="25"/>
      <c r="S53" s="24">
        <f t="shared" si="6"/>
        <v>364843.4</v>
      </c>
      <c r="T53" s="25"/>
      <c r="U53" s="24">
        <f>ROUND(U4+SUM(U51:U52),5)</f>
        <v>2936550</v>
      </c>
    </row>
    <row r="54" spans="1:21" hidden="1">
      <c r="A54" s="4"/>
      <c r="B54" s="4"/>
      <c r="C54" s="4" t="s">
        <v>56</v>
      </c>
      <c r="D54" s="4"/>
      <c r="E54" s="4"/>
      <c r="F54" s="4"/>
      <c r="G54" s="4"/>
      <c r="H54" s="4"/>
      <c r="I54" s="20">
        <f>I53</f>
        <v>141006.93</v>
      </c>
      <c r="J54" s="20"/>
      <c r="K54" s="20">
        <f>K53</f>
        <v>178532</v>
      </c>
      <c r="L54" s="20"/>
      <c r="M54" s="20">
        <f>ROUND((I54-K54),5)</f>
        <v>-37525.07</v>
      </c>
      <c r="N54" s="20"/>
      <c r="O54" s="20">
        <f>O53</f>
        <v>3072410.4</v>
      </c>
      <c r="P54" s="20"/>
      <c r="Q54" s="20">
        <f>Q53</f>
        <v>2707567</v>
      </c>
      <c r="R54" s="20"/>
      <c r="S54" s="20">
        <f t="shared" si="6"/>
        <v>364843.4</v>
      </c>
      <c r="T54" s="20"/>
      <c r="U54" s="20">
        <f>U53</f>
        <v>2936550</v>
      </c>
    </row>
    <row r="55" spans="1:21">
      <c r="A55" s="4"/>
      <c r="B55" s="4"/>
      <c r="C55" s="4"/>
      <c r="D55" s="4" t="s">
        <v>57</v>
      </c>
      <c r="E55" s="4"/>
      <c r="F55" s="4"/>
      <c r="G55" s="4"/>
      <c r="H55" s="4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>
      <c r="A56" s="4"/>
      <c r="B56" s="4"/>
      <c r="C56" s="4"/>
      <c r="D56" s="4"/>
      <c r="E56" s="4" t="s">
        <v>58</v>
      </c>
      <c r="F56" s="4"/>
      <c r="G56" s="4"/>
      <c r="H56" s="4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>
      <c r="A57" s="4"/>
      <c r="B57" s="4"/>
      <c r="C57" s="4"/>
      <c r="D57" s="4"/>
      <c r="E57" s="4"/>
      <c r="F57" s="4" t="s">
        <v>59</v>
      </c>
      <c r="G57" s="4"/>
      <c r="H57" s="4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>
      <c r="A58" s="4"/>
      <c r="B58" s="4"/>
      <c r="C58" s="4"/>
      <c r="D58" s="4"/>
      <c r="E58" s="4"/>
      <c r="F58" s="4"/>
      <c r="G58" s="4" t="s">
        <v>60</v>
      </c>
      <c r="H58" s="4"/>
      <c r="I58" s="20">
        <v>22716.11</v>
      </c>
      <c r="J58" s="20"/>
      <c r="K58" s="20">
        <v>5835</v>
      </c>
      <c r="L58" s="20"/>
      <c r="M58" s="20">
        <f t="shared" ref="M58:M66" si="7">ROUND((I58-K58),5)</f>
        <v>16881.11</v>
      </c>
      <c r="N58" s="20"/>
      <c r="O58" s="20">
        <v>96628.84</v>
      </c>
      <c r="P58" s="20"/>
      <c r="Q58" s="20">
        <v>64185</v>
      </c>
      <c r="R58" s="20"/>
      <c r="S58" s="20">
        <f t="shared" ref="S58:S66" si="8">ROUND((O58-Q58),5)</f>
        <v>32443.84</v>
      </c>
      <c r="T58" s="20"/>
      <c r="U58" s="20">
        <v>70000</v>
      </c>
    </row>
    <row r="59" spans="1:21">
      <c r="A59" s="4"/>
      <c r="B59" s="4"/>
      <c r="C59" s="4"/>
      <c r="D59" s="4"/>
      <c r="E59" s="4"/>
      <c r="F59" s="4"/>
      <c r="G59" s="4" t="s">
        <v>61</v>
      </c>
      <c r="H59" s="4"/>
      <c r="I59" s="20">
        <v>470.92</v>
      </c>
      <c r="J59" s="20"/>
      <c r="K59" s="20">
        <v>450</v>
      </c>
      <c r="L59" s="20"/>
      <c r="M59" s="20">
        <f t="shared" si="7"/>
        <v>20.92</v>
      </c>
      <c r="N59" s="20"/>
      <c r="O59" s="20">
        <v>31163.23</v>
      </c>
      <c r="P59" s="20"/>
      <c r="Q59" s="20">
        <v>29529</v>
      </c>
      <c r="R59" s="20"/>
      <c r="S59" s="20">
        <f t="shared" si="8"/>
        <v>1634.23</v>
      </c>
      <c r="T59" s="20"/>
      <c r="U59" s="20">
        <v>30000</v>
      </c>
    </row>
    <row r="60" spans="1:21">
      <c r="A60" s="4"/>
      <c r="B60" s="4"/>
      <c r="C60" s="4"/>
      <c r="D60" s="4"/>
      <c r="E60" s="4"/>
      <c r="F60" s="4"/>
      <c r="G60" s="4" t="s">
        <v>62</v>
      </c>
      <c r="H60" s="4"/>
      <c r="I60" s="20">
        <v>0</v>
      </c>
      <c r="J60" s="20"/>
      <c r="K60" s="20">
        <v>0</v>
      </c>
      <c r="L60" s="20"/>
      <c r="M60" s="20">
        <f t="shared" si="7"/>
        <v>0</v>
      </c>
      <c r="N60" s="20"/>
      <c r="O60" s="20">
        <v>2233.83</v>
      </c>
      <c r="P60" s="20"/>
      <c r="Q60" s="20">
        <v>2000</v>
      </c>
      <c r="R60" s="20"/>
      <c r="S60" s="20">
        <f t="shared" si="8"/>
        <v>233.83</v>
      </c>
      <c r="T60" s="20"/>
      <c r="U60" s="20">
        <v>2000</v>
      </c>
    </row>
    <row r="61" spans="1:21">
      <c r="A61" s="4"/>
      <c r="B61" s="4"/>
      <c r="C61" s="4"/>
      <c r="D61" s="4"/>
      <c r="E61" s="4"/>
      <c r="F61" s="4"/>
      <c r="G61" s="4" t="s">
        <v>63</v>
      </c>
      <c r="H61" s="4"/>
      <c r="I61" s="20">
        <v>25</v>
      </c>
      <c r="J61" s="20"/>
      <c r="K61" s="20">
        <v>66</v>
      </c>
      <c r="L61" s="20"/>
      <c r="M61" s="20">
        <f t="shared" si="7"/>
        <v>-41</v>
      </c>
      <c r="N61" s="20"/>
      <c r="O61" s="20">
        <v>9493.14</v>
      </c>
      <c r="P61" s="20"/>
      <c r="Q61" s="20">
        <v>7711</v>
      </c>
      <c r="R61" s="20"/>
      <c r="S61" s="20">
        <f t="shared" si="8"/>
        <v>1782.14</v>
      </c>
      <c r="T61" s="20"/>
      <c r="U61" s="20">
        <v>8000</v>
      </c>
    </row>
    <row r="62" spans="1:21">
      <c r="A62" s="4"/>
      <c r="B62" s="4"/>
      <c r="C62" s="4"/>
      <c r="D62" s="4"/>
      <c r="E62" s="4"/>
      <c r="F62" s="4"/>
      <c r="G62" s="4" t="s">
        <v>64</v>
      </c>
      <c r="H62" s="4"/>
      <c r="I62" s="20">
        <v>1906.61</v>
      </c>
      <c r="J62" s="20"/>
      <c r="K62" s="20">
        <v>54</v>
      </c>
      <c r="L62" s="20"/>
      <c r="M62" s="20">
        <f t="shared" si="7"/>
        <v>1852.61</v>
      </c>
      <c r="N62" s="20"/>
      <c r="O62" s="20">
        <v>18872.689999999999</v>
      </c>
      <c r="P62" s="20"/>
      <c r="Q62" s="20">
        <v>6540</v>
      </c>
      <c r="R62" s="20"/>
      <c r="S62" s="20">
        <f t="shared" si="8"/>
        <v>12332.69</v>
      </c>
      <c r="T62" s="20"/>
      <c r="U62" s="20">
        <v>7000</v>
      </c>
    </row>
    <row r="63" spans="1:21">
      <c r="A63" s="4"/>
      <c r="B63" s="4"/>
      <c r="C63" s="4"/>
      <c r="D63" s="4"/>
      <c r="E63" s="4"/>
      <c r="F63" s="4"/>
      <c r="G63" s="4" t="s">
        <v>65</v>
      </c>
      <c r="H63" s="4"/>
      <c r="I63" s="20">
        <v>360</v>
      </c>
      <c r="J63" s="20"/>
      <c r="K63" s="20">
        <v>0</v>
      </c>
      <c r="L63" s="20"/>
      <c r="M63" s="20">
        <f t="shared" si="7"/>
        <v>360</v>
      </c>
      <c r="N63" s="20"/>
      <c r="O63" s="20">
        <v>18524.55</v>
      </c>
      <c r="P63" s="20"/>
      <c r="Q63" s="20">
        <v>8721</v>
      </c>
      <c r="R63" s="20"/>
      <c r="S63" s="20">
        <f t="shared" si="8"/>
        <v>9803.5499999999993</v>
      </c>
      <c r="T63" s="20"/>
      <c r="U63" s="20">
        <v>9000</v>
      </c>
    </row>
    <row r="64" spans="1:21">
      <c r="A64" s="4"/>
      <c r="B64" s="4"/>
      <c r="C64" s="4"/>
      <c r="D64" s="4"/>
      <c r="E64" s="4"/>
      <c r="F64" s="4"/>
      <c r="G64" s="4" t="s">
        <v>66</v>
      </c>
      <c r="H64" s="4"/>
      <c r="I64" s="20">
        <v>180.72</v>
      </c>
      <c r="J64" s="20"/>
      <c r="K64" s="20">
        <v>585</v>
      </c>
      <c r="L64" s="20"/>
      <c r="M64" s="20">
        <f t="shared" si="7"/>
        <v>-404.28</v>
      </c>
      <c r="N64" s="20"/>
      <c r="O64" s="20">
        <v>4730.75</v>
      </c>
      <c r="P64" s="20"/>
      <c r="Q64" s="20">
        <v>9541</v>
      </c>
      <c r="R64" s="20"/>
      <c r="S64" s="20">
        <f t="shared" si="8"/>
        <v>-4810.25</v>
      </c>
      <c r="T64" s="20"/>
      <c r="U64" s="20">
        <v>10000</v>
      </c>
    </row>
    <row r="65" spans="1:21">
      <c r="A65" s="4"/>
      <c r="B65" s="4"/>
      <c r="C65" s="4"/>
      <c r="D65" s="4"/>
      <c r="E65" s="4"/>
      <c r="F65" s="4"/>
      <c r="G65" s="4" t="s">
        <v>67</v>
      </c>
      <c r="H65" s="4"/>
      <c r="I65" s="20">
        <v>0</v>
      </c>
      <c r="J65" s="20"/>
      <c r="K65" s="20">
        <v>71</v>
      </c>
      <c r="L65" s="20"/>
      <c r="M65" s="20">
        <f t="shared" si="7"/>
        <v>-71</v>
      </c>
      <c r="N65" s="20"/>
      <c r="O65" s="20">
        <v>7054.69</v>
      </c>
      <c r="P65" s="20"/>
      <c r="Q65" s="20">
        <v>6000</v>
      </c>
      <c r="R65" s="20"/>
      <c r="S65" s="20">
        <f t="shared" si="8"/>
        <v>1054.69</v>
      </c>
      <c r="T65" s="20"/>
      <c r="U65" s="20">
        <v>6000</v>
      </c>
    </row>
    <row r="66" spans="1:21">
      <c r="A66" s="4"/>
      <c r="B66" s="4"/>
      <c r="C66" s="4"/>
      <c r="D66" s="4"/>
      <c r="E66" s="4"/>
      <c r="F66" s="4"/>
      <c r="G66" s="4" t="s">
        <v>68</v>
      </c>
      <c r="H66" s="4"/>
      <c r="I66" s="20">
        <v>0</v>
      </c>
      <c r="J66" s="20"/>
      <c r="K66" s="20">
        <v>0</v>
      </c>
      <c r="L66" s="20"/>
      <c r="M66" s="20">
        <f t="shared" si="7"/>
        <v>0</v>
      </c>
      <c r="N66" s="20"/>
      <c r="O66" s="20">
        <v>2189.41</v>
      </c>
      <c r="P66" s="20"/>
      <c r="Q66" s="20">
        <v>6000</v>
      </c>
      <c r="R66" s="20"/>
      <c r="S66" s="20">
        <f t="shared" si="8"/>
        <v>-3810.59</v>
      </c>
      <c r="T66" s="20"/>
      <c r="U66" s="20">
        <v>8000</v>
      </c>
    </row>
    <row r="67" spans="1:21">
      <c r="A67" s="4"/>
      <c r="B67" s="4"/>
      <c r="C67" s="4"/>
      <c r="D67" s="4"/>
      <c r="E67" s="4"/>
      <c r="F67" s="4"/>
      <c r="G67" s="4" t="s">
        <v>69</v>
      </c>
      <c r="H67" s="4"/>
      <c r="I67" s="20">
        <v>0</v>
      </c>
      <c r="J67" s="20"/>
      <c r="K67" s="20"/>
      <c r="L67" s="20"/>
      <c r="M67" s="20"/>
      <c r="N67" s="20"/>
      <c r="O67" s="20">
        <v>100300</v>
      </c>
      <c r="P67" s="20"/>
      <c r="Q67" s="20"/>
      <c r="R67" s="20"/>
      <c r="S67" s="20"/>
      <c r="T67" s="20"/>
      <c r="U67" s="20"/>
    </row>
    <row r="68" spans="1:21">
      <c r="A68" s="4"/>
      <c r="B68" s="4"/>
      <c r="C68" s="4"/>
      <c r="D68" s="4"/>
      <c r="E68" s="4"/>
      <c r="F68" s="4"/>
      <c r="G68" s="4" t="s">
        <v>70</v>
      </c>
      <c r="H68" s="4"/>
      <c r="I68" s="20">
        <v>1279.98</v>
      </c>
      <c r="J68" s="20"/>
      <c r="K68" s="20">
        <v>5000</v>
      </c>
      <c r="L68" s="20"/>
      <c r="M68" s="20">
        <f>ROUND((I68-K68),5)</f>
        <v>-3720.02</v>
      </c>
      <c r="N68" s="20"/>
      <c r="O68" s="20">
        <v>470330.13</v>
      </c>
      <c r="P68" s="20"/>
      <c r="Q68" s="20">
        <v>55000</v>
      </c>
      <c r="R68" s="20"/>
      <c r="S68" s="20">
        <f t="shared" ref="S68:S73" si="9">ROUND((O68-Q68),5)</f>
        <v>415330.13</v>
      </c>
      <c r="T68" s="20"/>
      <c r="U68" s="20">
        <v>60000</v>
      </c>
    </row>
    <row r="69" spans="1:21">
      <c r="A69" s="4"/>
      <c r="B69" s="4"/>
      <c r="C69" s="4"/>
      <c r="D69" s="4"/>
      <c r="E69" s="4"/>
      <c r="F69" s="4"/>
      <c r="G69" s="4" t="s">
        <v>71</v>
      </c>
      <c r="H69" s="4"/>
      <c r="I69" s="20">
        <v>0</v>
      </c>
      <c r="J69" s="20"/>
      <c r="K69" s="20"/>
      <c r="L69" s="20"/>
      <c r="M69" s="20"/>
      <c r="N69" s="20"/>
      <c r="O69" s="20">
        <v>17750</v>
      </c>
      <c r="P69" s="20"/>
      <c r="Q69" s="20">
        <v>20000</v>
      </c>
      <c r="R69" s="20"/>
      <c r="S69" s="20">
        <f t="shared" si="9"/>
        <v>-2250</v>
      </c>
      <c r="T69" s="20"/>
      <c r="U69" s="20">
        <v>20000</v>
      </c>
    </row>
    <row r="70" spans="1:21">
      <c r="A70" s="4"/>
      <c r="B70" s="4"/>
      <c r="C70" s="4"/>
      <c r="D70" s="4"/>
      <c r="E70" s="4"/>
      <c r="F70" s="4"/>
      <c r="G70" s="4" t="s">
        <v>72</v>
      </c>
      <c r="H70" s="4"/>
      <c r="I70" s="20">
        <v>5275</v>
      </c>
      <c r="J70" s="20"/>
      <c r="K70" s="20">
        <v>6670</v>
      </c>
      <c r="L70" s="20"/>
      <c r="M70" s="20">
        <f>ROUND((I70-K70),5)</f>
        <v>-1395</v>
      </c>
      <c r="N70" s="20"/>
      <c r="O70" s="20">
        <v>61661.01</v>
      </c>
      <c r="P70" s="20"/>
      <c r="Q70" s="20">
        <v>73330</v>
      </c>
      <c r="R70" s="20"/>
      <c r="S70" s="20">
        <f t="shared" si="9"/>
        <v>-11668.99</v>
      </c>
      <c r="T70" s="20"/>
      <c r="U70" s="20">
        <v>80000</v>
      </c>
    </row>
    <row r="71" spans="1:21">
      <c r="A71" s="4"/>
      <c r="B71" s="4"/>
      <c r="C71" s="4"/>
      <c r="D71" s="4"/>
      <c r="E71" s="4"/>
      <c r="F71" s="4"/>
      <c r="G71" s="4" t="s">
        <v>73</v>
      </c>
      <c r="H71" s="4"/>
      <c r="I71" s="20">
        <v>0</v>
      </c>
      <c r="J71" s="20"/>
      <c r="K71" s="20">
        <v>0</v>
      </c>
      <c r="L71" s="20"/>
      <c r="M71" s="20">
        <f>ROUND((I71-K71),5)</f>
        <v>0</v>
      </c>
      <c r="N71" s="20"/>
      <c r="O71" s="20">
        <v>22.68</v>
      </c>
      <c r="P71" s="20"/>
      <c r="Q71" s="20">
        <v>0</v>
      </c>
      <c r="R71" s="20"/>
      <c r="S71" s="20">
        <f t="shared" si="9"/>
        <v>22.68</v>
      </c>
      <c r="T71" s="20"/>
      <c r="U71" s="20">
        <v>0</v>
      </c>
    </row>
    <row r="72" spans="1:21">
      <c r="A72" s="4"/>
      <c r="B72" s="4"/>
      <c r="C72" s="4"/>
      <c r="D72" s="4"/>
      <c r="E72" s="4"/>
      <c r="F72" s="4"/>
      <c r="G72" s="4" t="s">
        <v>74</v>
      </c>
      <c r="H72" s="4"/>
      <c r="I72" s="20">
        <v>0</v>
      </c>
      <c r="J72" s="20"/>
      <c r="K72" s="20">
        <v>0</v>
      </c>
      <c r="L72" s="20"/>
      <c r="M72" s="20">
        <f>ROUND((I72-K72),5)</f>
        <v>0</v>
      </c>
      <c r="N72" s="20"/>
      <c r="O72" s="20">
        <v>934.71</v>
      </c>
      <c r="P72" s="20"/>
      <c r="Q72" s="20">
        <v>10000</v>
      </c>
      <c r="R72" s="20"/>
      <c r="S72" s="20">
        <f t="shared" si="9"/>
        <v>-9065.2900000000009</v>
      </c>
      <c r="T72" s="20"/>
      <c r="U72" s="20">
        <v>10000</v>
      </c>
    </row>
    <row r="73" spans="1:21">
      <c r="A73" s="4"/>
      <c r="B73" s="4"/>
      <c r="C73" s="4"/>
      <c r="D73" s="4"/>
      <c r="E73" s="4"/>
      <c r="F73" s="4"/>
      <c r="G73" s="4" t="s">
        <v>75</v>
      </c>
      <c r="H73" s="4"/>
      <c r="I73" s="20">
        <v>12563.85</v>
      </c>
      <c r="J73" s="20"/>
      <c r="K73" s="20">
        <v>335</v>
      </c>
      <c r="L73" s="20"/>
      <c r="M73" s="20">
        <f>ROUND((I73-K73),5)</f>
        <v>12228.85</v>
      </c>
      <c r="N73" s="20"/>
      <c r="O73" s="20">
        <v>16430.55</v>
      </c>
      <c r="P73" s="20"/>
      <c r="Q73" s="20">
        <v>4667</v>
      </c>
      <c r="R73" s="20"/>
      <c r="S73" s="20">
        <f t="shared" si="9"/>
        <v>11763.55</v>
      </c>
      <c r="T73" s="20"/>
      <c r="U73" s="20">
        <v>5002</v>
      </c>
    </row>
    <row r="74" spans="1:21">
      <c r="A74" s="4"/>
      <c r="B74" s="4"/>
      <c r="C74" s="4"/>
      <c r="D74" s="4"/>
      <c r="E74" s="4"/>
      <c r="F74" s="4"/>
      <c r="G74" s="4" t="s">
        <v>76</v>
      </c>
      <c r="H74" s="4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>
      <c r="A75" s="4"/>
      <c r="B75" s="4"/>
      <c r="C75" s="4"/>
      <c r="D75" s="4"/>
      <c r="E75" s="4"/>
      <c r="F75" s="4"/>
      <c r="G75" s="4"/>
      <c r="H75" s="4" t="s">
        <v>77</v>
      </c>
      <c r="I75" s="20">
        <v>5485.36</v>
      </c>
      <c r="J75" s="20"/>
      <c r="K75" s="20">
        <v>7425</v>
      </c>
      <c r="L75" s="20"/>
      <c r="M75" s="20">
        <f t="shared" ref="M75:M80" si="10">ROUND((I75-K75),5)</f>
        <v>-1939.64</v>
      </c>
      <c r="N75" s="20"/>
      <c r="O75" s="20">
        <v>74237.66</v>
      </c>
      <c r="P75" s="20"/>
      <c r="Q75" s="20">
        <v>77575</v>
      </c>
      <c r="R75" s="20"/>
      <c r="S75" s="20">
        <f t="shared" ref="S75:S80" si="11">ROUND((O75-Q75),5)</f>
        <v>-3337.34</v>
      </c>
      <c r="T75" s="20"/>
      <c r="U75" s="20">
        <v>85000</v>
      </c>
    </row>
    <row r="76" spans="1:21">
      <c r="A76" s="4"/>
      <c r="B76" s="4"/>
      <c r="C76" s="4"/>
      <c r="D76" s="4"/>
      <c r="E76" s="4"/>
      <c r="F76" s="4"/>
      <c r="G76" s="4"/>
      <c r="H76" s="4" t="s">
        <v>78</v>
      </c>
      <c r="I76" s="20">
        <v>107.4</v>
      </c>
      <c r="J76" s="20"/>
      <c r="K76" s="20">
        <v>0</v>
      </c>
      <c r="L76" s="20"/>
      <c r="M76" s="20">
        <f t="shared" si="10"/>
        <v>107.4</v>
      </c>
      <c r="N76" s="20"/>
      <c r="O76" s="20">
        <v>7440.25</v>
      </c>
      <c r="P76" s="20"/>
      <c r="Q76" s="20">
        <v>3500</v>
      </c>
      <c r="R76" s="20"/>
      <c r="S76" s="20">
        <f t="shared" si="11"/>
        <v>3940.25</v>
      </c>
      <c r="T76" s="20"/>
      <c r="U76" s="20">
        <v>3500</v>
      </c>
    </row>
    <row r="77" spans="1:21">
      <c r="A77" s="4"/>
      <c r="B77" s="4"/>
      <c r="C77" s="4"/>
      <c r="D77" s="4"/>
      <c r="E77" s="4"/>
      <c r="F77" s="4"/>
      <c r="G77" s="4"/>
      <c r="H77" s="4" t="s">
        <v>79</v>
      </c>
      <c r="I77" s="20">
        <v>1041.3</v>
      </c>
      <c r="J77" s="20"/>
      <c r="K77" s="20">
        <v>938</v>
      </c>
      <c r="L77" s="20"/>
      <c r="M77" s="20">
        <f t="shared" si="10"/>
        <v>103.3</v>
      </c>
      <c r="N77" s="20"/>
      <c r="O77" s="20">
        <v>11334.9</v>
      </c>
      <c r="P77" s="20"/>
      <c r="Q77" s="20">
        <v>8247</v>
      </c>
      <c r="R77" s="20"/>
      <c r="S77" s="20">
        <f t="shared" si="11"/>
        <v>3087.9</v>
      </c>
      <c r="T77" s="20"/>
      <c r="U77" s="20">
        <v>9000</v>
      </c>
    </row>
    <row r="78" spans="1:21">
      <c r="A78" s="4"/>
      <c r="B78" s="4"/>
      <c r="C78" s="4"/>
      <c r="D78" s="4"/>
      <c r="E78" s="4"/>
      <c r="F78" s="4"/>
      <c r="G78" s="4"/>
      <c r="H78" s="4" t="s">
        <v>80</v>
      </c>
      <c r="I78" s="20">
        <v>907.87</v>
      </c>
      <c r="J78" s="20"/>
      <c r="K78" s="20">
        <v>991</v>
      </c>
      <c r="L78" s="20"/>
      <c r="M78" s="20">
        <f t="shared" si="10"/>
        <v>-83.13</v>
      </c>
      <c r="N78" s="20"/>
      <c r="O78" s="20">
        <v>10308.84</v>
      </c>
      <c r="P78" s="20"/>
      <c r="Q78" s="20">
        <v>9933</v>
      </c>
      <c r="R78" s="20"/>
      <c r="S78" s="20">
        <f t="shared" si="11"/>
        <v>375.84</v>
      </c>
      <c r="T78" s="20"/>
      <c r="U78" s="20">
        <v>11000</v>
      </c>
    </row>
    <row r="79" spans="1:21" ht="15.75" thickBot="1">
      <c r="A79" s="4"/>
      <c r="B79" s="4"/>
      <c r="C79" s="4"/>
      <c r="D79" s="4"/>
      <c r="E79" s="4"/>
      <c r="F79" s="4"/>
      <c r="G79" s="4"/>
      <c r="H79" s="4" t="s">
        <v>81</v>
      </c>
      <c r="I79" s="21">
        <v>3701.8</v>
      </c>
      <c r="J79" s="20"/>
      <c r="K79" s="21">
        <v>1818</v>
      </c>
      <c r="L79" s="20"/>
      <c r="M79" s="21">
        <f t="shared" si="10"/>
        <v>1883.8</v>
      </c>
      <c r="N79" s="20"/>
      <c r="O79" s="21">
        <v>18293.04</v>
      </c>
      <c r="P79" s="20"/>
      <c r="Q79" s="21">
        <v>13119</v>
      </c>
      <c r="R79" s="20"/>
      <c r="S79" s="21">
        <f t="shared" si="11"/>
        <v>5174.04</v>
      </c>
      <c r="T79" s="20"/>
      <c r="U79" s="21">
        <v>14000</v>
      </c>
    </row>
    <row r="80" spans="1:21">
      <c r="A80" s="4"/>
      <c r="B80" s="4"/>
      <c r="C80" s="4"/>
      <c r="D80" s="4"/>
      <c r="E80" s="4"/>
      <c r="F80" s="4"/>
      <c r="G80" s="4" t="s">
        <v>82</v>
      </c>
      <c r="H80" s="4"/>
      <c r="I80" s="20">
        <f>ROUND(SUM(I74:I79),5)</f>
        <v>11243.73</v>
      </c>
      <c r="J80" s="20"/>
      <c r="K80" s="20">
        <f>ROUND(SUM(K74:K79),5)</f>
        <v>11172</v>
      </c>
      <c r="L80" s="20"/>
      <c r="M80" s="20">
        <f t="shared" si="10"/>
        <v>71.73</v>
      </c>
      <c r="N80" s="20"/>
      <c r="O80" s="20">
        <f>ROUND(SUM(O74:O79),5)</f>
        <v>121614.69</v>
      </c>
      <c r="P80" s="20"/>
      <c r="Q80" s="20">
        <f>ROUND(SUM(Q74:Q79),5)</f>
        <v>112374</v>
      </c>
      <c r="R80" s="20"/>
      <c r="S80" s="20">
        <f t="shared" si="11"/>
        <v>9240.69</v>
      </c>
      <c r="T80" s="20"/>
      <c r="U80" s="20">
        <f>ROUND(SUM(U74:U79),5)</f>
        <v>122500</v>
      </c>
    </row>
    <row r="81" spans="1:21">
      <c r="A81" s="4"/>
      <c r="B81" s="4"/>
      <c r="C81" s="4"/>
      <c r="D81" s="4"/>
      <c r="E81" s="4"/>
      <c r="F81" s="4"/>
      <c r="G81" s="4" t="s">
        <v>83</v>
      </c>
      <c r="H81" s="4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>
      <c r="A82" s="4"/>
      <c r="B82" s="4"/>
      <c r="C82" s="4"/>
      <c r="D82" s="4"/>
      <c r="E82" s="4"/>
      <c r="F82" s="4"/>
      <c r="G82" s="4"/>
      <c r="H82" s="4" t="s">
        <v>84</v>
      </c>
      <c r="I82" s="20">
        <v>1261.83</v>
      </c>
      <c r="J82" s="20"/>
      <c r="K82" s="20">
        <v>214</v>
      </c>
      <c r="L82" s="20"/>
      <c r="M82" s="20">
        <f>ROUND((I82-K82),5)</f>
        <v>1047.83</v>
      </c>
      <c r="N82" s="20"/>
      <c r="O82" s="20">
        <v>6621.07</v>
      </c>
      <c r="P82" s="20"/>
      <c r="Q82" s="20">
        <v>7806</v>
      </c>
      <c r="R82" s="20"/>
      <c r="S82" s="20">
        <f>ROUND((O82-Q82),5)</f>
        <v>-1184.93</v>
      </c>
      <c r="T82" s="20"/>
      <c r="U82" s="20">
        <v>8000</v>
      </c>
    </row>
    <row r="83" spans="1:21" ht="15.75" thickBot="1">
      <c r="A83" s="4"/>
      <c r="B83" s="4"/>
      <c r="C83" s="4"/>
      <c r="D83" s="4"/>
      <c r="E83" s="4"/>
      <c r="F83" s="4"/>
      <c r="G83" s="4"/>
      <c r="H83" s="4" t="s">
        <v>85</v>
      </c>
      <c r="I83" s="21">
        <v>1613.44</v>
      </c>
      <c r="J83" s="20"/>
      <c r="K83" s="21">
        <v>1157</v>
      </c>
      <c r="L83" s="20"/>
      <c r="M83" s="21">
        <f>ROUND((I83-K83),5)</f>
        <v>456.44</v>
      </c>
      <c r="N83" s="20"/>
      <c r="O83" s="21">
        <v>9912.74</v>
      </c>
      <c r="P83" s="20"/>
      <c r="Q83" s="21">
        <v>7422</v>
      </c>
      <c r="R83" s="20"/>
      <c r="S83" s="21">
        <f>ROUND((O83-Q83),5)</f>
        <v>2490.7399999999998</v>
      </c>
      <c r="T83" s="20"/>
      <c r="U83" s="21">
        <v>8000</v>
      </c>
    </row>
    <row r="84" spans="1:21">
      <c r="A84" s="4"/>
      <c r="B84" s="4"/>
      <c r="C84" s="4"/>
      <c r="D84" s="4"/>
      <c r="E84" s="4"/>
      <c r="F84" s="4"/>
      <c r="G84" s="4" t="s">
        <v>86</v>
      </c>
      <c r="H84" s="4"/>
      <c r="I84" s="20">
        <f>ROUND(SUM(I81:I83),5)</f>
        <v>2875.27</v>
      </c>
      <c r="J84" s="20"/>
      <c r="K84" s="20">
        <f>ROUND(SUM(K81:K83),5)</f>
        <v>1371</v>
      </c>
      <c r="L84" s="20"/>
      <c r="M84" s="20">
        <f>ROUND((I84-K84),5)</f>
        <v>1504.27</v>
      </c>
      <c r="N84" s="20"/>
      <c r="O84" s="20">
        <f>ROUND(SUM(O81:O83),5)</f>
        <v>16533.810000000001</v>
      </c>
      <c r="P84" s="20"/>
      <c r="Q84" s="20">
        <f>ROUND(SUM(Q81:Q83),5)</f>
        <v>15228</v>
      </c>
      <c r="R84" s="20"/>
      <c r="S84" s="20">
        <f>ROUND((O84-Q84),5)</f>
        <v>1305.81</v>
      </c>
      <c r="T84" s="20"/>
      <c r="U84" s="20">
        <f>ROUND(SUM(U81:U83),5)</f>
        <v>16000</v>
      </c>
    </row>
    <row r="85" spans="1:21">
      <c r="A85" s="4"/>
      <c r="B85" s="4"/>
      <c r="C85" s="4"/>
      <c r="D85" s="4"/>
      <c r="E85" s="4"/>
      <c r="F85" s="4"/>
      <c r="G85" s="4" t="s">
        <v>87</v>
      </c>
      <c r="H85" s="4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>
      <c r="A86" s="4"/>
      <c r="B86" s="4"/>
      <c r="C86" s="4"/>
      <c r="D86" s="4"/>
      <c r="E86" s="4"/>
      <c r="F86" s="4"/>
      <c r="G86" s="4"/>
      <c r="H86" s="4" t="s">
        <v>88</v>
      </c>
      <c r="I86" s="20">
        <v>17599.62</v>
      </c>
      <c r="J86" s="20"/>
      <c r="K86" s="20">
        <v>19060</v>
      </c>
      <c r="L86" s="20"/>
      <c r="M86" s="20">
        <f>ROUND((I86-K86),5)</f>
        <v>-1460.38</v>
      </c>
      <c r="N86" s="20"/>
      <c r="O86" s="20">
        <v>225607.94</v>
      </c>
      <c r="P86" s="20"/>
      <c r="Q86" s="20">
        <v>235000</v>
      </c>
      <c r="R86" s="20"/>
      <c r="S86" s="20">
        <f>ROUND((O86-Q86),5)</f>
        <v>-9392.06</v>
      </c>
      <c r="T86" s="20"/>
      <c r="U86" s="20">
        <v>255000</v>
      </c>
    </row>
    <row r="87" spans="1:21">
      <c r="A87" s="4"/>
      <c r="B87" s="4"/>
      <c r="C87" s="4"/>
      <c r="D87" s="4"/>
      <c r="E87" s="4"/>
      <c r="F87" s="4"/>
      <c r="G87" s="4"/>
      <c r="H87" s="4" t="s">
        <v>89</v>
      </c>
      <c r="I87" s="20">
        <v>5442.96</v>
      </c>
      <c r="J87" s="20"/>
      <c r="K87" s="20">
        <v>5650</v>
      </c>
      <c r="L87" s="20"/>
      <c r="M87" s="20">
        <f>ROUND((I87-K87),5)</f>
        <v>-207.04</v>
      </c>
      <c r="N87" s="20"/>
      <c r="O87" s="20">
        <v>42624</v>
      </c>
      <c r="P87" s="20"/>
      <c r="Q87" s="20">
        <v>62150</v>
      </c>
      <c r="R87" s="20"/>
      <c r="S87" s="20">
        <f>ROUND((O87-Q87),5)</f>
        <v>-19526</v>
      </c>
      <c r="T87" s="20"/>
      <c r="U87" s="20">
        <v>67900</v>
      </c>
    </row>
    <row r="88" spans="1:21">
      <c r="A88" s="4"/>
      <c r="B88" s="4"/>
      <c r="C88" s="4"/>
      <c r="D88" s="4"/>
      <c r="E88" s="4"/>
      <c r="F88" s="4"/>
      <c r="G88" s="4"/>
      <c r="H88" s="4" t="s">
        <v>90</v>
      </c>
      <c r="I88" s="20">
        <v>1627.96</v>
      </c>
      <c r="J88" s="20"/>
      <c r="K88" s="20">
        <v>1600</v>
      </c>
      <c r="L88" s="20"/>
      <c r="M88" s="20">
        <f>ROUND((I88-K88),5)</f>
        <v>27.96</v>
      </c>
      <c r="N88" s="20"/>
      <c r="O88" s="20">
        <v>19535.97</v>
      </c>
      <c r="P88" s="20"/>
      <c r="Q88" s="20">
        <v>18400</v>
      </c>
      <c r="R88" s="20"/>
      <c r="S88" s="20">
        <f>ROUND((O88-Q88),5)</f>
        <v>1135.97</v>
      </c>
      <c r="T88" s="20"/>
      <c r="U88" s="20">
        <v>20000</v>
      </c>
    </row>
    <row r="89" spans="1:21" ht="15.75" thickBot="1">
      <c r="A89" s="4"/>
      <c r="B89" s="4"/>
      <c r="C89" s="4"/>
      <c r="D89" s="4"/>
      <c r="E89" s="4"/>
      <c r="F89" s="4"/>
      <c r="G89" s="4"/>
      <c r="H89" s="4" t="s">
        <v>91</v>
      </c>
      <c r="I89" s="21">
        <v>367.08</v>
      </c>
      <c r="J89" s="20"/>
      <c r="K89" s="21">
        <v>732</v>
      </c>
      <c r="L89" s="20"/>
      <c r="M89" s="21">
        <f>ROUND((I89-K89),5)</f>
        <v>-364.92</v>
      </c>
      <c r="N89" s="20"/>
      <c r="O89" s="21">
        <v>5010.01</v>
      </c>
      <c r="P89" s="20"/>
      <c r="Q89" s="21">
        <v>9270</v>
      </c>
      <c r="R89" s="20"/>
      <c r="S89" s="21">
        <f>ROUND((O89-Q89),5)</f>
        <v>-4259.99</v>
      </c>
      <c r="T89" s="20"/>
      <c r="U89" s="21">
        <v>10000</v>
      </c>
    </row>
    <row r="90" spans="1:21">
      <c r="A90" s="4"/>
      <c r="B90" s="4"/>
      <c r="C90" s="4"/>
      <c r="D90" s="4"/>
      <c r="E90" s="4"/>
      <c r="F90" s="4"/>
      <c r="G90" s="4" t="s">
        <v>92</v>
      </c>
      <c r="H90" s="4"/>
      <c r="I90" s="20">
        <f>ROUND(SUM(I85:I89),5)</f>
        <v>25037.62</v>
      </c>
      <c r="J90" s="20"/>
      <c r="K90" s="20">
        <f>ROUND(SUM(K85:K89),5)</f>
        <v>27042</v>
      </c>
      <c r="L90" s="20"/>
      <c r="M90" s="20">
        <f>ROUND((I90-K90),5)</f>
        <v>-2004.38</v>
      </c>
      <c r="N90" s="20"/>
      <c r="O90" s="20">
        <f>ROUND(SUM(O85:O89),5)</f>
        <v>292777.92</v>
      </c>
      <c r="P90" s="20"/>
      <c r="Q90" s="20">
        <f>ROUND(SUM(Q85:Q89),5)</f>
        <v>324820</v>
      </c>
      <c r="R90" s="20"/>
      <c r="S90" s="20">
        <f>ROUND((O90-Q90),5)</f>
        <v>-32042.080000000002</v>
      </c>
      <c r="T90" s="20"/>
      <c r="U90" s="20">
        <f>ROUND(SUM(U85:U89),5)</f>
        <v>352900</v>
      </c>
    </row>
    <row r="91" spans="1:21">
      <c r="A91" s="4"/>
      <c r="B91" s="4"/>
      <c r="C91" s="4"/>
      <c r="D91" s="4"/>
      <c r="E91" s="4"/>
      <c r="F91" s="4"/>
      <c r="G91" s="4" t="s">
        <v>93</v>
      </c>
      <c r="H91" s="4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5.75" thickBot="1">
      <c r="A92" s="4"/>
      <c r="B92" s="4"/>
      <c r="C92" s="4"/>
      <c r="D92" s="4"/>
      <c r="E92" s="4"/>
      <c r="F92" s="4"/>
      <c r="G92" s="4"/>
      <c r="H92" s="4" t="s">
        <v>94</v>
      </c>
      <c r="I92" s="22">
        <v>0</v>
      </c>
      <c r="J92" s="20"/>
      <c r="K92" s="22">
        <v>0</v>
      </c>
      <c r="L92" s="20"/>
      <c r="M92" s="22">
        <f>ROUND((I92-K92),5)</f>
        <v>0</v>
      </c>
      <c r="N92" s="20"/>
      <c r="O92" s="22">
        <v>148.4</v>
      </c>
      <c r="P92" s="20"/>
      <c r="Q92" s="22">
        <v>750</v>
      </c>
      <c r="R92" s="20"/>
      <c r="S92" s="22">
        <f>ROUND((O92-Q92),5)</f>
        <v>-601.6</v>
      </c>
      <c r="T92" s="20"/>
      <c r="U92" s="22">
        <v>750</v>
      </c>
    </row>
    <row r="93" spans="1:21" ht="15.75" thickBot="1">
      <c r="A93" s="4"/>
      <c r="B93" s="4"/>
      <c r="C93" s="4"/>
      <c r="D93" s="4"/>
      <c r="E93" s="4"/>
      <c r="F93" s="4"/>
      <c r="G93" s="4" t="s">
        <v>95</v>
      </c>
      <c r="H93" s="4"/>
      <c r="I93" s="26">
        <f>ROUND(SUM(I91:I92),5)</f>
        <v>0</v>
      </c>
      <c r="J93" s="20"/>
      <c r="K93" s="26">
        <f>ROUND(SUM(K91:K92),5)</f>
        <v>0</v>
      </c>
      <c r="L93" s="20"/>
      <c r="M93" s="26">
        <f>ROUND((I93-K93),5)</f>
        <v>0</v>
      </c>
      <c r="N93" s="20"/>
      <c r="O93" s="26">
        <f>ROUND(SUM(O91:O92),5)</f>
        <v>148.4</v>
      </c>
      <c r="P93" s="20"/>
      <c r="Q93" s="26">
        <f>ROUND(SUM(Q91:Q92),5)</f>
        <v>750</v>
      </c>
      <c r="R93" s="20"/>
      <c r="S93" s="26">
        <f>ROUND((O93-Q93),5)</f>
        <v>-601.6</v>
      </c>
      <c r="T93" s="20"/>
      <c r="U93" s="26">
        <f>ROUND(SUM(U91:U92),5)</f>
        <v>750</v>
      </c>
    </row>
    <row r="94" spans="1:21" ht="15.75" thickBot="1">
      <c r="A94" s="4"/>
      <c r="B94" s="4"/>
      <c r="C94" s="4"/>
      <c r="D94" s="4"/>
      <c r="E94" s="4"/>
      <c r="F94" s="4" t="s">
        <v>96</v>
      </c>
      <c r="G94" s="4"/>
      <c r="H94" s="4"/>
      <c r="I94" s="23">
        <f>ROUND(SUM(I57:I73)+I80+I84+I90+I93,5)</f>
        <v>83934.81</v>
      </c>
      <c r="J94" s="20"/>
      <c r="K94" s="23">
        <f>ROUND(SUM(K57:K73)+K80+K84+K90+K93,5)</f>
        <v>58651</v>
      </c>
      <c r="L94" s="20"/>
      <c r="M94" s="23">
        <f>ROUND((I94-K94),5)</f>
        <v>25283.81</v>
      </c>
      <c r="N94" s="20"/>
      <c r="O94" s="23">
        <f>ROUND(SUM(O57:O73)+O80+O84+O90+O93,5)</f>
        <v>1289395.03</v>
      </c>
      <c r="P94" s="20"/>
      <c r="Q94" s="23">
        <f>ROUND(SUM(Q57:Q73)+Q80+Q84+Q90+Q93,5)</f>
        <v>756396</v>
      </c>
      <c r="R94" s="20"/>
      <c r="S94" s="23">
        <f>ROUND((O94-Q94),5)</f>
        <v>532999.03</v>
      </c>
      <c r="T94" s="20"/>
      <c r="U94" s="23">
        <f>ROUND(SUM(U57:U73)+U80+U84+U90+U93,5)</f>
        <v>817152</v>
      </c>
    </row>
    <row r="95" spans="1:21">
      <c r="A95" s="4"/>
      <c r="B95" s="4"/>
      <c r="C95" s="4"/>
      <c r="D95" s="4"/>
      <c r="E95" s="18" t="s">
        <v>97</v>
      </c>
      <c r="F95" s="18"/>
      <c r="G95" s="18"/>
      <c r="H95" s="18"/>
      <c r="I95" s="27">
        <f>ROUND(I56+I94,5)</f>
        <v>83934.81</v>
      </c>
      <c r="J95" s="27"/>
      <c r="K95" s="27">
        <f>ROUND(K56+K94,5)</f>
        <v>58651</v>
      </c>
      <c r="L95" s="27"/>
      <c r="M95" s="27">
        <f>ROUND((I95-K95),5)</f>
        <v>25283.81</v>
      </c>
      <c r="N95" s="27"/>
      <c r="O95" s="27">
        <f>ROUND(O56+O94,5)</f>
        <v>1289395.03</v>
      </c>
      <c r="P95" s="27"/>
      <c r="Q95" s="27">
        <f>ROUND(Q56+Q94,5)</f>
        <v>756396</v>
      </c>
      <c r="R95" s="27"/>
      <c r="S95" s="27">
        <f>ROUND((O95-Q95),5)</f>
        <v>532999.03</v>
      </c>
      <c r="T95" s="27"/>
      <c r="U95" s="27">
        <f>ROUND(U56+U94,5)</f>
        <v>817152</v>
      </c>
    </row>
    <row r="96" spans="1:21">
      <c r="A96" s="4"/>
      <c r="B96" s="4"/>
      <c r="C96" s="4"/>
      <c r="D96" s="4"/>
      <c r="E96" s="4" t="s">
        <v>98</v>
      </c>
      <c r="F96" s="4"/>
      <c r="G96" s="4"/>
      <c r="H96" s="4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>
      <c r="A97" s="4"/>
      <c r="B97" s="4"/>
      <c r="C97" s="4"/>
      <c r="D97" s="4"/>
      <c r="E97" s="4"/>
      <c r="F97" s="4" t="s">
        <v>99</v>
      </c>
      <c r="G97" s="4"/>
      <c r="H97" s="4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>
      <c r="A98" s="4"/>
      <c r="B98" s="4"/>
      <c r="C98" s="4"/>
      <c r="D98" s="4"/>
      <c r="E98" s="4"/>
      <c r="F98" s="4"/>
      <c r="G98" s="4" t="s">
        <v>100</v>
      </c>
      <c r="H98" s="4"/>
      <c r="I98" s="20">
        <v>0</v>
      </c>
      <c r="J98" s="20"/>
      <c r="K98" s="20">
        <v>1055</v>
      </c>
      <c r="L98" s="20"/>
      <c r="M98" s="20">
        <f>ROUND((I98-K98),5)</f>
        <v>-1055</v>
      </c>
      <c r="N98" s="20"/>
      <c r="O98" s="20">
        <v>3195.16</v>
      </c>
      <c r="P98" s="20"/>
      <c r="Q98" s="20">
        <v>3707</v>
      </c>
      <c r="R98" s="20"/>
      <c r="S98" s="20">
        <f>ROUND((O98-Q98),5)</f>
        <v>-511.84</v>
      </c>
      <c r="T98" s="20"/>
      <c r="U98" s="20">
        <v>3732</v>
      </c>
    </row>
    <row r="99" spans="1:21">
      <c r="A99" s="4"/>
      <c r="B99" s="4"/>
      <c r="C99" s="4"/>
      <c r="D99" s="4"/>
      <c r="E99" s="4"/>
      <c r="F99" s="4"/>
      <c r="G99" s="4" t="s">
        <v>101</v>
      </c>
      <c r="H99" s="4"/>
      <c r="I99" s="20">
        <v>34.729999999999997</v>
      </c>
      <c r="J99" s="20"/>
      <c r="K99" s="20">
        <v>0</v>
      </c>
      <c r="L99" s="20"/>
      <c r="M99" s="20">
        <f>ROUND((I99-K99),5)</f>
        <v>34.729999999999997</v>
      </c>
      <c r="N99" s="20"/>
      <c r="O99" s="20">
        <v>6134.91</v>
      </c>
      <c r="P99" s="20"/>
      <c r="Q99" s="20">
        <v>4556</v>
      </c>
      <c r="R99" s="20"/>
      <c r="S99" s="20">
        <f>ROUND((O99-Q99),5)</f>
        <v>1578.91</v>
      </c>
      <c r="T99" s="20"/>
      <c r="U99" s="20">
        <v>4663</v>
      </c>
    </row>
    <row r="100" spans="1:21">
      <c r="A100" s="4"/>
      <c r="B100" s="4"/>
      <c r="C100" s="4"/>
      <c r="D100" s="4"/>
      <c r="E100" s="4"/>
      <c r="F100" s="4"/>
      <c r="G100" s="4" t="s">
        <v>102</v>
      </c>
      <c r="H100" s="4"/>
      <c r="I100" s="20">
        <v>208.65</v>
      </c>
      <c r="J100" s="20"/>
      <c r="K100" s="20">
        <v>690</v>
      </c>
      <c r="L100" s="20"/>
      <c r="M100" s="20">
        <f>ROUND((I100-K100),5)</f>
        <v>-481.35</v>
      </c>
      <c r="N100" s="20"/>
      <c r="O100" s="20">
        <v>9593.8799999999992</v>
      </c>
      <c r="P100" s="20"/>
      <c r="Q100" s="20">
        <v>2658</v>
      </c>
      <c r="R100" s="20"/>
      <c r="S100" s="20">
        <f>ROUND((O100-Q100),5)</f>
        <v>6935.88</v>
      </c>
      <c r="T100" s="20"/>
      <c r="U100" s="20">
        <v>2939</v>
      </c>
    </row>
    <row r="101" spans="1:21">
      <c r="A101" s="4"/>
      <c r="B101" s="4"/>
      <c r="C101" s="4"/>
      <c r="D101" s="4"/>
      <c r="E101" s="4"/>
      <c r="F101" s="4"/>
      <c r="G101" s="4" t="s">
        <v>103</v>
      </c>
      <c r="H101" s="4"/>
      <c r="I101" s="20">
        <v>329.65</v>
      </c>
      <c r="J101" s="20"/>
      <c r="K101" s="20">
        <v>39</v>
      </c>
      <c r="L101" s="20"/>
      <c r="M101" s="20">
        <f>ROUND((I101-K101),5)</f>
        <v>290.64999999999998</v>
      </c>
      <c r="N101" s="20"/>
      <c r="O101" s="20">
        <v>7004.24</v>
      </c>
      <c r="P101" s="20"/>
      <c r="Q101" s="20">
        <v>4853</v>
      </c>
      <c r="R101" s="20"/>
      <c r="S101" s="20">
        <f>ROUND((O101-Q101),5)</f>
        <v>2151.2399999999998</v>
      </c>
      <c r="T101" s="20"/>
      <c r="U101" s="20">
        <v>5000</v>
      </c>
    </row>
    <row r="102" spans="1:21">
      <c r="A102" s="4"/>
      <c r="B102" s="4"/>
      <c r="C102" s="4"/>
      <c r="D102" s="4"/>
      <c r="E102" s="4"/>
      <c r="F102" s="4"/>
      <c r="G102" s="4" t="s">
        <v>104</v>
      </c>
      <c r="H102" s="4"/>
      <c r="I102" s="20">
        <v>0</v>
      </c>
      <c r="J102" s="20"/>
      <c r="K102" s="20">
        <v>0</v>
      </c>
      <c r="L102" s="20"/>
      <c r="M102" s="20">
        <f>ROUND((I102-K102),5)</f>
        <v>0</v>
      </c>
      <c r="N102" s="20"/>
      <c r="O102" s="20">
        <v>62.32</v>
      </c>
      <c r="P102" s="20"/>
      <c r="Q102" s="20">
        <v>207</v>
      </c>
      <c r="R102" s="20"/>
      <c r="S102" s="20">
        <f>ROUND((O102-Q102),5)</f>
        <v>-144.68</v>
      </c>
      <c r="T102" s="20"/>
      <c r="U102" s="20">
        <v>207</v>
      </c>
    </row>
    <row r="103" spans="1:21">
      <c r="A103" s="4"/>
      <c r="B103" s="4"/>
      <c r="C103" s="4"/>
      <c r="D103" s="4"/>
      <c r="E103" s="4"/>
      <c r="F103" s="4"/>
      <c r="G103" s="4" t="s">
        <v>105</v>
      </c>
      <c r="H103" s="4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4"/>
      <c r="B104" s="4"/>
      <c r="C104" s="4"/>
      <c r="D104" s="4"/>
      <c r="E104" s="4"/>
      <c r="F104" s="4"/>
      <c r="G104" s="4"/>
      <c r="H104" s="4" t="s">
        <v>106</v>
      </c>
      <c r="I104" s="20">
        <v>7023.77</v>
      </c>
      <c r="J104" s="20"/>
      <c r="K104" s="20">
        <v>11545</v>
      </c>
      <c r="L104" s="20"/>
      <c r="M104" s="20">
        <f>ROUND((I104-K104),5)</f>
        <v>-4521.2299999999996</v>
      </c>
      <c r="N104" s="20"/>
      <c r="O104" s="20">
        <v>120264.91</v>
      </c>
      <c r="P104" s="20"/>
      <c r="Q104" s="20">
        <v>123454</v>
      </c>
      <c r="R104" s="20"/>
      <c r="S104" s="20">
        <f>ROUND((O104-Q104),5)</f>
        <v>-3189.09</v>
      </c>
      <c r="T104" s="20"/>
      <c r="U104" s="20">
        <v>135000</v>
      </c>
    </row>
    <row r="105" spans="1:21">
      <c r="A105" s="4"/>
      <c r="B105" s="4"/>
      <c r="C105" s="4"/>
      <c r="D105" s="4"/>
      <c r="E105" s="4"/>
      <c r="F105" s="4"/>
      <c r="G105" s="4"/>
      <c r="H105" s="4" t="s">
        <v>107</v>
      </c>
      <c r="I105" s="20">
        <v>1193.06</v>
      </c>
      <c r="J105" s="20"/>
      <c r="K105" s="20">
        <v>1047</v>
      </c>
      <c r="L105" s="20"/>
      <c r="M105" s="20">
        <f>ROUND((I105-K105),5)</f>
        <v>146.06</v>
      </c>
      <c r="N105" s="20"/>
      <c r="O105" s="20">
        <v>12937.58</v>
      </c>
      <c r="P105" s="20"/>
      <c r="Q105" s="20">
        <v>11609</v>
      </c>
      <c r="R105" s="20"/>
      <c r="S105" s="20">
        <f>ROUND((O105-Q105),5)</f>
        <v>1328.58</v>
      </c>
      <c r="T105" s="20"/>
      <c r="U105" s="20">
        <v>12729</v>
      </c>
    </row>
    <row r="106" spans="1:21">
      <c r="A106" s="4"/>
      <c r="B106" s="4"/>
      <c r="C106" s="4"/>
      <c r="D106" s="4"/>
      <c r="E106" s="4"/>
      <c r="F106" s="4"/>
      <c r="G106" s="4"/>
      <c r="H106" s="4" t="s">
        <v>108</v>
      </c>
      <c r="I106" s="20">
        <v>178.99</v>
      </c>
      <c r="J106" s="20"/>
      <c r="K106" s="20">
        <v>0</v>
      </c>
      <c r="L106" s="20"/>
      <c r="M106" s="20">
        <f>ROUND((I106-K106),5)</f>
        <v>178.99</v>
      </c>
      <c r="N106" s="20"/>
      <c r="O106" s="20">
        <v>1045.73</v>
      </c>
      <c r="P106" s="20"/>
      <c r="Q106" s="20">
        <v>1264</v>
      </c>
      <c r="R106" s="20"/>
      <c r="S106" s="20">
        <f>ROUND((O106-Q106),5)</f>
        <v>-218.27</v>
      </c>
      <c r="T106" s="20"/>
      <c r="U106" s="20">
        <v>1552</v>
      </c>
    </row>
    <row r="107" spans="1:21" ht="15.75" thickBot="1">
      <c r="A107" s="4"/>
      <c r="B107" s="4"/>
      <c r="C107" s="4"/>
      <c r="D107" s="4"/>
      <c r="E107" s="4"/>
      <c r="F107" s="4"/>
      <c r="G107" s="4"/>
      <c r="H107" s="4" t="s">
        <v>109</v>
      </c>
      <c r="I107" s="21">
        <v>0</v>
      </c>
      <c r="J107" s="20"/>
      <c r="K107" s="21">
        <v>0</v>
      </c>
      <c r="L107" s="20"/>
      <c r="M107" s="21">
        <f>ROUND((I107-K107),5)</f>
        <v>0</v>
      </c>
      <c r="N107" s="20"/>
      <c r="O107" s="21">
        <v>4371.5600000000004</v>
      </c>
      <c r="P107" s="20"/>
      <c r="Q107" s="21">
        <v>3928</v>
      </c>
      <c r="R107" s="20"/>
      <c r="S107" s="21">
        <f>ROUND((O107-Q107),5)</f>
        <v>443.56</v>
      </c>
      <c r="T107" s="20"/>
      <c r="U107" s="21">
        <v>4215</v>
      </c>
    </row>
    <row r="108" spans="1:21">
      <c r="A108" s="4"/>
      <c r="B108" s="4"/>
      <c r="C108" s="4"/>
      <c r="D108" s="4"/>
      <c r="E108" s="4"/>
      <c r="F108" s="4"/>
      <c r="G108" s="4" t="s">
        <v>110</v>
      </c>
      <c r="H108" s="4"/>
      <c r="I108" s="20">
        <f>ROUND(SUM(I103:I107),5)</f>
        <v>8395.82</v>
      </c>
      <c r="J108" s="20"/>
      <c r="K108" s="20">
        <f>ROUND(SUM(K103:K107),5)</f>
        <v>12592</v>
      </c>
      <c r="L108" s="20"/>
      <c r="M108" s="20">
        <f>ROUND((I108-K108),5)</f>
        <v>-4196.18</v>
      </c>
      <c r="N108" s="20"/>
      <c r="O108" s="20">
        <f>ROUND(SUM(O103:O107),5)</f>
        <v>138619.78</v>
      </c>
      <c r="P108" s="20"/>
      <c r="Q108" s="20">
        <f>ROUND(SUM(Q103:Q107),5)</f>
        <v>140255</v>
      </c>
      <c r="R108" s="20"/>
      <c r="S108" s="20">
        <f>ROUND((O108-Q108),5)</f>
        <v>-1635.22</v>
      </c>
      <c r="T108" s="20"/>
      <c r="U108" s="20">
        <f>ROUND(SUM(U103:U107),5)</f>
        <v>153496</v>
      </c>
    </row>
    <row r="109" spans="1:21">
      <c r="A109" s="4"/>
      <c r="B109" s="4"/>
      <c r="C109" s="4"/>
      <c r="D109" s="4"/>
      <c r="E109" s="4"/>
      <c r="F109" s="4"/>
      <c r="G109" s="4" t="s">
        <v>111</v>
      </c>
      <c r="H109" s="4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>
      <c r="A110" s="4"/>
      <c r="B110" s="4"/>
      <c r="C110" s="4"/>
      <c r="D110" s="4"/>
      <c r="E110" s="4"/>
      <c r="F110" s="4"/>
      <c r="G110" s="4"/>
      <c r="H110" s="4" t="s">
        <v>112</v>
      </c>
      <c r="I110" s="20">
        <v>1348.85</v>
      </c>
      <c r="J110" s="20"/>
      <c r="K110" s="20">
        <v>263</v>
      </c>
      <c r="L110" s="20"/>
      <c r="M110" s="20">
        <f>ROUND((I110-K110),5)</f>
        <v>1085.8499999999999</v>
      </c>
      <c r="N110" s="20"/>
      <c r="O110" s="20">
        <v>11914.17</v>
      </c>
      <c r="P110" s="20"/>
      <c r="Q110" s="20">
        <v>6769</v>
      </c>
      <c r="R110" s="20"/>
      <c r="S110" s="20">
        <f>ROUND((O110-Q110),5)</f>
        <v>5145.17</v>
      </c>
      <c r="T110" s="20"/>
      <c r="U110" s="20">
        <v>6982</v>
      </c>
    </row>
    <row r="111" spans="1:21" ht="15.75" thickBot="1">
      <c r="A111" s="4"/>
      <c r="B111" s="4"/>
      <c r="C111" s="4"/>
      <c r="D111" s="4"/>
      <c r="E111" s="4"/>
      <c r="F111" s="4"/>
      <c r="G111" s="4"/>
      <c r="H111" s="4" t="s">
        <v>113</v>
      </c>
      <c r="I111" s="21">
        <v>759.5</v>
      </c>
      <c r="J111" s="20"/>
      <c r="K111" s="21">
        <v>783</v>
      </c>
      <c r="L111" s="20"/>
      <c r="M111" s="21">
        <f>ROUND((I111-K111),5)</f>
        <v>-23.5</v>
      </c>
      <c r="N111" s="20"/>
      <c r="O111" s="21">
        <v>5372.95</v>
      </c>
      <c r="P111" s="20"/>
      <c r="Q111" s="21">
        <v>5840</v>
      </c>
      <c r="R111" s="20"/>
      <c r="S111" s="21">
        <f>ROUND((O111-Q111),5)</f>
        <v>-467.05</v>
      </c>
      <c r="T111" s="20"/>
      <c r="U111" s="21">
        <v>6138</v>
      </c>
    </row>
    <row r="112" spans="1:21">
      <c r="A112" s="4"/>
      <c r="B112" s="4"/>
      <c r="C112" s="4"/>
      <c r="D112" s="4"/>
      <c r="E112" s="4"/>
      <c r="F112" s="4"/>
      <c r="G112" s="4" t="s">
        <v>114</v>
      </c>
      <c r="H112" s="4"/>
      <c r="I112" s="20">
        <f>ROUND(SUM(I109:I111),5)</f>
        <v>2108.35</v>
      </c>
      <c r="J112" s="20"/>
      <c r="K112" s="20">
        <f>ROUND(SUM(K109:K111),5)</f>
        <v>1046</v>
      </c>
      <c r="L112" s="20"/>
      <c r="M112" s="20">
        <f>ROUND((I112-K112),5)</f>
        <v>1062.3499999999999</v>
      </c>
      <c r="N112" s="20"/>
      <c r="O112" s="20">
        <f>ROUND(SUM(O109:O111),5)</f>
        <v>17287.12</v>
      </c>
      <c r="P112" s="20"/>
      <c r="Q112" s="20">
        <f>ROUND(SUM(Q109:Q111),5)</f>
        <v>12609</v>
      </c>
      <c r="R112" s="20"/>
      <c r="S112" s="20">
        <f>ROUND((O112-Q112),5)</f>
        <v>4678.12</v>
      </c>
      <c r="T112" s="20"/>
      <c r="U112" s="20">
        <f>ROUND(SUM(U109:U111),5)</f>
        <v>13120</v>
      </c>
    </row>
    <row r="113" spans="1:21">
      <c r="A113" s="4"/>
      <c r="B113" s="4"/>
      <c r="C113" s="4"/>
      <c r="D113" s="4"/>
      <c r="E113" s="4"/>
      <c r="F113" s="4"/>
      <c r="G113" s="4" t="s">
        <v>115</v>
      </c>
      <c r="H113" s="4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4"/>
      <c r="B114" s="4"/>
      <c r="C114" s="4"/>
      <c r="D114" s="4"/>
      <c r="E114" s="4"/>
      <c r="F114" s="4"/>
      <c r="G114" s="4"/>
      <c r="H114" s="4" t="s">
        <v>116</v>
      </c>
      <c r="I114" s="20">
        <v>38732.58</v>
      </c>
      <c r="J114" s="20"/>
      <c r="K114" s="20">
        <v>34408</v>
      </c>
      <c r="L114" s="20"/>
      <c r="M114" s="20">
        <f t="shared" ref="M114:M120" si="12">ROUND((I114-K114),5)</f>
        <v>4324.58</v>
      </c>
      <c r="N114" s="20"/>
      <c r="O114" s="20">
        <v>478395.98</v>
      </c>
      <c r="P114" s="20"/>
      <c r="Q114" s="20">
        <v>420814</v>
      </c>
      <c r="R114" s="20"/>
      <c r="S114" s="20">
        <f t="shared" ref="S114:S120" si="13">ROUND((O114-Q114),5)</f>
        <v>57581.98</v>
      </c>
      <c r="T114" s="20"/>
      <c r="U114" s="20">
        <v>455250</v>
      </c>
    </row>
    <row r="115" spans="1:21">
      <c r="A115" s="4"/>
      <c r="B115" s="4"/>
      <c r="C115" s="4"/>
      <c r="D115" s="4"/>
      <c r="E115" s="4"/>
      <c r="F115" s="4"/>
      <c r="G115" s="4"/>
      <c r="H115" s="4" t="s">
        <v>117</v>
      </c>
      <c r="I115" s="20">
        <v>11732.42</v>
      </c>
      <c r="J115" s="20"/>
      <c r="K115" s="20">
        <v>10088</v>
      </c>
      <c r="L115" s="20"/>
      <c r="M115" s="20">
        <f t="shared" si="12"/>
        <v>1644.42</v>
      </c>
      <c r="N115" s="20"/>
      <c r="O115" s="20">
        <v>125891.48</v>
      </c>
      <c r="P115" s="20"/>
      <c r="Q115" s="20">
        <v>154876</v>
      </c>
      <c r="R115" s="20"/>
      <c r="S115" s="20">
        <f t="shared" si="13"/>
        <v>-28984.52</v>
      </c>
      <c r="T115" s="20"/>
      <c r="U115" s="20">
        <v>164932</v>
      </c>
    </row>
    <row r="116" spans="1:21">
      <c r="A116" s="4"/>
      <c r="B116" s="4"/>
      <c r="C116" s="4"/>
      <c r="D116" s="4"/>
      <c r="E116" s="4"/>
      <c r="F116" s="4"/>
      <c r="G116" s="4"/>
      <c r="H116" s="4" t="s">
        <v>118</v>
      </c>
      <c r="I116" s="20">
        <v>3667.96</v>
      </c>
      <c r="J116" s="20"/>
      <c r="K116" s="20">
        <v>3362</v>
      </c>
      <c r="L116" s="20"/>
      <c r="M116" s="20">
        <f t="shared" si="12"/>
        <v>305.95999999999998</v>
      </c>
      <c r="N116" s="20"/>
      <c r="O116" s="20">
        <v>40882.089999999997</v>
      </c>
      <c r="P116" s="20"/>
      <c r="Q116" s="20">
        <v>37612</v>
      </c>
      <c r="R116" s="20"/>
      <c r="S116" s="20">
        <f t="shared" si="13"/>
        <v>3270.09</v>
      </c>
      <c r="T116" s="20"/>
      <c r="U116" s="20">
        <v>40928</v>
      </c>
    </row>
    <row r="117" spans="1:21">
      <c r="A117" s="4"/>
      <c r="B117" s="4"/>
      <c r="C117" s="4"/>
      <c r="D117" s="4"/>
      <c r="E117" s="4"/>
      <c r="F117" s="4"/>
      <c r="G117" s="4"/>
      <c r="H117" s="4" t="s">
        <v>119</v>
      </c>
      <c r="I117" s="20">
        <v>0</v>
      </c>
      <c r="J117" s="20"/>
      <c r="K117" s="20">
        <v>0</v>
      </c>
      <c r="L117" s="20"/>
      <c r="M117" s="20">
        <f t="shared" si="12"/>
        <v>0</v>
      </c>
      <c r="N117" s="20"/>
      <c r="O117" s="20">
        <v>-26925</v>
      </c>
      <c r="P117" s="20"/>
      <c r="Q117" s="20">
        <v>-32801</v>
      </c>
      <c r="R117" s="20"/>
      <c r="S117" s="20">
        <f t="shared" si="13"/>
        <v>5876</v>
      </c>
      <c r="T117" s="20"/>
      <c r="U117" s="20">
        <v>-32801</v>
      </c>
    </row>
    <row r="118" spans="1:21">
      <c r="A118" s="4"/>
      <c r="B118" s="4"/>
      <c r="C118" s="4"/>
      <c r="D118" s="4"/>
      <c r="E118" s="4"/>
      <c r="F118" s="4"/>
      <c r="G118" s="4"/>
      <c r="H118" s="4" t="s">
        <v>120</v>
      </c>
      <c r="I118" s="20">
        <v>3778.94</v>
      </c>
      <c r="J118" s="20"/>
      <c r="K118" s="20">
        <v>4386</v>
      </c>
      <c r="L118" s="20"/>
      <c r="M118" s="20">
        <f t="shared" si="12"/>
        <v>-607.05999999999995</v>
      </c>
      <c r="N118" s="20"/>
      <c r="O118" s="20">
        <v>47890.37</v>
      </c>
      <c r="P118" s="20"/>
      <c r="Q118" s="20">
        <v>53977</v>
      </c>
      <c r="R118" s="20"/>
      <c r="S118" s="20">
        <f t="shared" si="13"/>
        <v>-6086.63</v>
      </c>
      <c r="T118" s="20"/>
      <c r="U118" s="20">
        <v>58275</v>
      </c>
    </row>
    <row r="119" spans="1:21" ht="15.75" thickBot="1">
      <c r="A119" s="4"/>
      <c r="B119" s="4"/>
      <c r="C119" s="4"/>
      <c r="D119" s="4"/>
      <c r="E119" s="4"/>
      <c r="F119" s="4"/>
      <c r="G119" s="4"/>
      <c r="H119" s="4" t="s">
        <v>121</v>
      </c>
      <c r="I119" s="21">
        <v>0</v>
      </c>
      <c r="J119" s="20"/>
      <c r="K119" s="21">
        <v>0</v>
      </c>
      <c r="L119" s="20"/>
      <c r="M119" s="21">
        <f t="shared" si="12"/>
        <v>0</v>
      </c>
      <c r="N119" s="20"/>
      <c r="O119" s="21">
        <v>-43309.5</v>
      </c>
      <c r="P119" s="20"/>
      <c r="Q119" s="21">
        <v>-35673</v>
      </c>
      <c r="R119" s="20"/>
      <c r="S119" s="21">
        <f t="shared" si="13"/>
        <v>-7636.5</v>
      </c>
      <c r="T119" s="20"/>
      <c r="U119" s="21">
        <v>-35673</v>
      </c>
    </row>
    <row r="120" spans="1:21">
      <c r="A120" s="4"/>
      <c r="B120" s="4"/>
      <c r="C120" s="4"/>
      <c r="D120" s="4"/>
      <c r="E120" s="4"/>
      <c r="F120" s="4"/>
      <c r="G120" s="4" t="s">
        <v>122</v>
      </c>
      <c r="H120" s="4"/>
      <c r="I120" s="20">
        <f>ROUND(SUM(I113:I119),5)</f>
        <v>57911.9</v>
      </c>
      <c r="J120" s="20"/>
      <c r="K120" s="20">
        <f>ROUND(SUM(K113:K119),5)</f>
        <v>52244</v>
      </c>
      <c r="L120" s="20"/>
      <c r="M120" s="20">
        <f t="shared" si="12"/>
        <v>5667.9</v>
      </c>
      <c r="N120" s="20"/>
      <c r="O120" s="20">
        <f>ROUND(SUM(O113:O119),5)</f>
        <v>622825.42000000004</v>
      </c>
      <c r="P120" s="20"/>
      <c r="Q120" s="20">
        <f>ROUND(SUM(Q113:Q119),5)</f>
        <v>598805</v>
      </c>
      <c r="R120" s="20"/>
      <c r="S120" s="20">
        <f t="shared" si="13"/>
        <v>24020.42</v>
      </c>
      <c r="T120" s="20"/>
      <c r="U120" s="20">
        <f>ROUND(SUM(U113:U119),5)</f>
        <v>650911</v>
      </c>
    </row>
    <row r="121" spans="1:21">
      <c r="A121" s="4"/>
      <c r="B121" s="4"/>
      <c r="C121" s="4"/>
      <c r="D121" s="4"/>
      <c r="E121" s="4"/>
      <c r="F121" s="4"/>
      <c r="G121" s="4" t="s">
        <v>123</v>
      </c>
      <c r="H121" s="4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>
      <c r="A122" s="4"/>
      <c r="B122" s="4"/>
      <c r="C122" s="4"/>
      <c r="D122" s="4"/>
      <c r="E122" s="4"/>
      <c r="F122" s="4"/>
      <c r="G122" s="4"/>
      <c r="H122" s="4" t="s">
        <v>124</v>
      </c>
      <c r="I122" s="20">
        <v>6698.46</v>
      </c>
      <c r="J122" s="20"/>
      <c r="K122" s="20">
        <v>7248</v>
      </c>
      <c r="L122" s="20"/>
      <c r="M122" s="20">
        <f>ROUND((I122-K122),5)</f>
        <v>-549.54</v>
      </c>
      <c r="N122" s="20"/>
      <c r="O122" s="20">
        <v>95415.38</v>
      </c>
      <c r="P122" s="20"/>
      <c r="Q122" s="20">
        <v>97496</v>
      </c>
      <c r="R122" s="20"/>
      <c r="S122" s="20">
        <f>ROUND((O122-Q122),5)</f>
        <v>-2080.62</v>
      </c>
      <c r="T122" s="20"/>
      <c r="U122" s="20">
        <v>104744</v>
      </c>
    </row>
    <row r="123" spans="1:21">
      <c r="A123" s="4"/>
      <c r="B123" s="4"/>
      <c r="C123" s="4"/>
      <c r="D123" s="4"/>
      <c r="E123" s="4"/>
      <c r="F123" s="4"/>
      <c r="G123" s="4"/>
      <c r="H123" s="4" t="s">
        <v>125</v>
      </c>
      <c r="I123" s="20">
        <v>2453.09</v>
      </c>
      <c r="J123" s="20"/>
      <c r="K123" s="20"/>
      <c r="L123" s="20"/>
      <c r="M123" s="20"/>
      <c r="N123" s="20"/>
      <c r="O123" s="20">
        <v>27856.11</v>
      </c>
      <c r="P123" s="20"/>
      <c r="Q123" s="20"/>
      <c r="R123" s="20"/>
      <c r="S123" s="20"/>
      <c r="T123" s="20"/>
      <c r="U123" s="20"/>
    </row>
    <row r="124" spans="1:21" ht="15.75" thickBot="1">
      <c r="A124" s="4"/>
      <c r="B124" s="4"/>
      <c r="C124" s="4"/>
      <c r="D124" s="4"/>
      <c r="E124" s="4"/>
      <c r="F124" s="4"/>
      <c r="G124" s="4"/>
      <c r="H124" s="4" t="s">
        <v>126</v>
      </c>
      <c r="I124" s="21">
        <v>534.4</v>
      </c>
      <c r="J124" s="20"/>
      <c r="K124" s="21">
        <v>568</v>
      </c>
      <c r="L124" s="20"/>
      <c r="M124" s="21">
        <f>ROUND((I124-K124),5)</f>
        <v>-33.6</v>
      </c>
      <c r="N124" s="20"/>
      <c r="O124" s="21">
        <v>6765.65</v>
      </c>
      <c r="P124" s="20"/>
      <c r="Q124" s="21">
        <v>7759</v>
      </c>
      <c r="R124" s="20"/>
      <c r="S124" s="21">
        <f>ROUND((O124-Q124),5)</f>
        <v>-993.35</v>
      </c>
      <c r="T124" s="20"/>
      <c r="U124" s="21">
        <v>8380</v>
      </c>
    </row>
    <row r="125" spans="1:21">
      <c r="A125" s="4"/>
      <c r="B125" s="4"/>
      <c r="C125" s="4"/>
      <c r="D125" s="4"/>
      <c r="E125" s="4"/>
      <c r="F125" s="4"/>
      <c r="G125" s="4" t="s">
        <v>127</v>
      </c>
      <c r="H125" s="4"/>
      <c r="I125" s="20">
        <f>ROUND(SUM(I121:I124),5)</f>
        <v>9685.9500000000007</v>
      </c>
      <c r="J125" s="20"/>
      <c r="K125" s="20">
        <f>ROUND(SUM(K121:K124),5)</f>
        <v>7816</v>
      </c>
      <c r="L125" s="20"/>
      <c r="M125" s="20">
        <f>ROUND((I125-K125),5)</f>
        <v>1869.95</v>
      </c>
      <c r="N125" s="20"/>
      <c r="O125" s="20">
        <f>ROUND(SUM(O121:O124),5)</f>
        <v>130037.14</v>
      </c>
      <c r="P125" s="20"/>
      <c r="Q125" s="20">
        <f>ROUND(SUM(Q121:Q124),5)</f>
        <v>105255</v>
      </c>
      <c r="R125" s="20"/>
      <c r="S125" s="20">
        <f>ROUND((O125-Q125),5)</f>
        <v>24782.14</v>
      </c>
      <c r="T125" s="20"/>
      <c r="U125" s="20">
        <f>ROUND(SUM(U121:U124),5)</f>
        <v>113124</v>
      </c>
    </row>
    <row r="126" spans="1:21">
      <c r="A126" s="4"/>
      <c r="B126" s="4"/>
      <c r="C126" s="4"/>
      <c r="D126" s="4"/>
      <c r="E126" s="4"/>
      <c r="F126" s="4"/>
      <c r="G126" s="4" t="s">
        <v>128</v>
      </c>
      <c r="H126" s="4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A127" s="4"/>
      <c r="B127" s="4"/>
      <c r="C127" s="4"/>
      <c r="D127" s="4"/>
      <c r="E127" s="4"/>
      <c r="F127" s="4"/>
      <c r="G127" s="4"/>
      <c r="H127" s="4" t="s">
        <v>129</v>
      </c>
      <c r="I127" s="20">
        <v>2337.14</v>
      </c>
      <c r="J127" s="20"/>
      <c r="K127" s="20">
        <v>1838</v>
      </c>
      <c r="L127" s="20"/>
      <c r="M127" s="20">
        <f>ROUND((I127-K127),5)</f>
        <v>499.14</v>
      </c>
      <c r="N127" s="20"/>
      <c r="O127" s="20">
        <v>23477.29</v>
      </c>
      <c r="P127" s="20"/>
      <c r="Q127" s="20">
        <v>20562</v>
      </c>
      <c r="R127" s="20"/>
      <c r="S127" s="20">
        <f>ROUND((O127-Q127),5)</f>
        <v>2915.29</v>
      </c>
      <c r="T127" s="20"/>
      <c r="U127" s="20">
        <v>20620</v>
      </c>
    </row>
    <row r="128" spans="1:21" ht="15.75" thickBot="1">
      <c r="A128" s="4"/>
      <c r="B128" s="4"/>
      <c r="C128" s="4"/>
      <c r="D128" s="4"/>
      <c r="E128" s="4"/>
      <c r="F128" s="4"/>
      <c r="G128" s="4"/>
      <c r="H128" s="4" t="s">
        <v>130</v>
      </c>
      <c r="I128" s="22">
        <v>39.119999999999997</v>
      </c>
      <c r="J128" s="20"/>
      <c r="K128" s="22">
        <v>767</v>
      </c>
      <c r="L128" s="20"/>
      <c r="M128" s="22">
        <f>ROUND((I128-K128),5)</f>
        <v>-727.88</v>
      </c>
      <c r="N128" s="20"/>
      <c r="O128" s="22">
        <v>11444.31</v>
      </c>
      <c r="P128" s="20"/>
      <c r="Q128" s="22">
        <v>11081</v>
      </c>
      <c r="R128" s="20"/>
      <c r="S128" s="22">
        <f>ROUND((O128-Q128),5)</f>
        <v>363.31</v>
      </c>
      <c r="T128" s="20"/>
      <c r="U128" s="22">
        <v>11750</v>
      </c>
    </row>
    <row r="129" spans="1:21" ht="15.75" thickBot="1">
      <c r="A129" s="4"/>
      <c r="B129" s="4"/>
      <c r="C129" s="4"/>
      <c r="D129" s="4"/>
      <c r="E129" s="4"/>
      <c r="F129" s="4"/>
      <c r="G129" s="4" t="s">
        <v>131</v>
      </c>
      <c r="H129" s="4"/>
      <c r="I129" s="26">
        <f>ROUND(SUM(I126:I128),5)</f>
        <v>2376.2600000000002</v>
      </c>
      <c r="J129" s="20"/>
      <c r="K129" s="26">
        <f>ROUND(SUM(K126:K128),5)</f>
        <v>2605</v>
      </c>
      <c r="L129" s="20"/>
      <c r="M129" s="26">
        <f>ROUND((I129-K129),5)</f>
        <v>-228.74</v>
      </c>
      <c r="N129" s="20"/>
      <c r="O129" s="26">
        <f>ROUND(SUM(O126:O128),5)</f>
        <v>34921.599999999999</v>
      </c>
      <c r="P129" s="20"/>
      <c r="Q129" s="26">
        <f>ROUND(SUM(Q126:Q128),5)</f>
        <v>31643</v>
      </c>
      <c r="R129" s="20"/>
      <c r="S129" s="26">
        <f>ROUND((O129-Q129),5)</f>
        <v>3278.6</v>
      </c>
      <c r="T129" s="20"/>
      <c r="U129" s="26">
        <f>ROUND(SUM(U126:U128),5)</f>
        <v>32370</v>
      </c>
    </row>
    <row r="130" spans="1:21" ht="15.75" thickBot="1">
      <c r="A130" s="4"/>
      <c r="B130" s="4"/>
      <c r="C130" s="4"/>
      <c r="D130" s="4"/>
      <c r="E130" s="4"/>
      <c r="F130" s="4" t="s">
        <v>132</v>
      </c>
      <c r="G130" s="4"/>
      <c r="H130" s="4"/>
      <c r="I130" s="23">
        <f>ROUND(SUM(I97:I102)+I108+I112+I120+I125+I129,5)</f>
        <v>81051.31</v>
      </c>
      <c r="J130" s="20"/>
      <c r="K130" s="23">
        <f>ROUND(SUM(K97:K102)+K108+K112+K120+K125+K129,5)</f>
        <v>78087</v>
      </c>
      <c r="L130" s="20"/>
      <c r="M130" s="23">
        <f>ROUND((I130-K130),5)</f>
        <v>2964.31</v>
      </c>
      <c r="N130" s="20"/>
      <c r="O130" s="23">
        <f>ROUND(SUM(O97:O102)+O108+O112+O120+O125+O129,5)</f>
        <v>969681.57</v>
      </c>
      <c r="P130" s="20"/>
      <c r="Q130" s="23">
        <f>ROUND(SUM(Q97:Q102)+Q108+Q112+Q120+Q125+Q129,5)</f>
        <v>904548</v>
      </c>
      <c r="R130" s="20"/>
      <c r="S130" s="23">
        <f>ROUND((O130-Q130),5)</f>
        <v>65133.57</v>
      </c>
      <c r="T130" s="20"/>
      <c r="U130" s="23">
        <f>ROUND(SUM(U97:U102)+U108+U112+U120+U125+U129,5)</f>
        <v>979562</v>
      </c>
    </row>
    <row r="131" spans="1:21">
      <c r="A131" s="4"/>
      <c r="B131" s="4"/>
      <c r="C131" s="4"/>
      <c r="D131" s="4"/>
      <c r="E131" s="18" t="s">
        <v>133</v>
      </c>
      <c r="F131" s="18"/>
      <c r="G131" s="18"/>
      <c r="H131" s="18"/>
      <c r="I131" s="27">
        <f>ROUND(I96+I130,5)</f>
        <v>81051.31</v>
      </c>
      <c r="J131" s="27"/>
      <c r="K131" s="27">
        <f>ROUND(K96+K130,5)</f>
        <v>78087</v>
      </c>
      <c r="L131" s="27"/>
      <c r="M131" s="27">
        <f>ROUND((I131-K131),5)</f>
        <v>2964.31</v>
      </c>
      <c r="N131" s="27"/>
      <c r="O131" s="27">
        <f>ROUND(O96+O130,5)</f>
        <v>969681.57</v>
      </c>
      <c r="P131" s="27"/>
      <c r="Q131" s="27">
        <f>ROUND(Q96+Q130,5)</f>
        <v>904548</v>
      </c>
      <c r="R131" s="27"/>
      <c r="S131" s="27">
        <f>ROUND((O131-Q131),5)</f>
        <v>65133.57</v>
      </c>
      <c r="T131" s="27"/>
      <c r="U131" s="27">
        <f>ROUND(U96+U130,5)</f>
        <v>979562</v>
      </c>
    </row>
    <row r="132" spans="1:21">
      <c r="A132" s="4"/>
      <c r="B132" s="4"/>
      <c r="C132" s="4"/>
      <c r="D132" s="4"/>
      <c r="E132" s="4" t="s">
        <v>134</v>
      </c>
      <c r="F132" s="4"/>
      <c r="G132" s="4"/>
      <c r="H132" s="4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>
      <c r="A133" s="4"/>
      <c r="B133" s="4"/>
      <c r="C133" s="4"/>
      <c r="D133" s="4"/>
      <c r="E133" s="4"/>
      <c r="F133" s="4" t="s">
        <v>135</v>
      </c>
      <c r="G133" s="4"/>
      <c r="H133" s="4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>
      <c r="A134" s="4"/>
      <c r="B134" s="4"/>
      <c r="C134" s="4"/>
      <c r="D134" s="4"/>
      <c r="E134" s="4"/>
      <c r="F134" s="4"/>
      <c r="G134" s="4" t="s">
        <v>136</v>
      </c>
      <c r="H134" s="4"/>
      <c r="I134" s="20">
        <v>2445.46</v>
      </c>
      <c r="J134" s="20"/>
      <c r="K134" s="20">
        <v>833</v>
      </c>
      <c r="L134" s="20"/>
      <c r="M134" s="20">
        <f t="shared" ref="M134:M139" si="14">ROUND((I134-K134),5)</f>
        <v>1612.46</v>
      </c>
      <c r="N134" s="20"/>
      <c r="O134" s="20">
        <v>7608.32</v>
      </c>
      <c r="P134" s="20"/>
      <c r="Q134" s="20">
        <v>9183</v>
      </c>
      <c r="R134" s="20"/>
      <c r="S134" s="20">
        <f t="shared" ref="S134:S139" si="15">ROUND((O134-Q134),5)</f>
        <v>-1574.68</v>
      </c>
      <c r="T134" s="20"/>
      <c r="U134" s="20">
        <v>9983</v>
      </c>
    </row>
    <row r="135" spans="1:21">
      <c r="A135" s="4"/>
      <c r="B135" s="4"/>
      <c r="C135" s="4"/>
      <c r="D135" s="4"/>
      <c r="E135" s="4"/>
      <c r="F135" s="4"/>
      <c r="G135" s="4" t="s">
        <v>137</v>
      </c>
      <c r="H135" s="4"/>
      <c r="I135" s="20">
        <v>730.51</v>
      </c>
      <c r="J135" s="20"/>
      <c r="K135" s="20">
        <v>216</v>
      </c>
      <c r="L135" s="20"/>
      <c r="M135" s="20">
        <f t="shared" si="14"/>
        <v>514.51</v>
      </c>
      <c r="N135" s="20"/>
      <c r="O135" s="20">
        <v>14318.25</v>
      </c>
      <c r="P135" s="20"/>
      <c r="Q135" s="20">
        <v>11668</v>
      </c>
      <c r="R135" s="20"/>
      <c r="S135" s="20">
        <f t="shared" si="15"/>
        <v>2650.25</v>
      </c>
      <c r="T135" s="20"/>
      <c r="U135" s="20">
        <v>11668</v>
      </c>
    </row>
    <row r="136" spans="1:21">
      <c r="A136" s="4"/>
      <c r="B136" s="4"/>
      <c r="C136" s="4"/>
      <c r="D136" s="4"/>
      <c r="E136" s="4"/>
      <c r="F136" s="4"/>
      <c r="G136" s="4" t="s">
        <v>138</v>
      </c>
      <c r="H136" s="4"/>
      <c r="I136" s="20">
        <v>0</v>
      </c>
      <c r="J136" s="20"/>
      <c r="K136" s="20">
        <v>0</v>
      </c>
      <c r="L136" s="20"/>
      <c r="M136" s="20">
        <f t="shared" si="14"/>
        <v>0</v>
      </c>
      <c r="N136" s="20"/>
      <c r="O136" s="20">
        <v>1662.42</v>
      </c>
      <c r="P136" s="20"/>
      <c r="Q136" s="20">
        <v>1463</v>
      </c>
      <c r="R136" s="20"/>
      <c r="S136" s="20">
        <f t="shared" si="15"/>
        <v>199.42</v>
      </c>
      <c r="T136" s="20"/>
      <c r="U136" s="20">
        <v>1463</v>
      </c>
    </row>
    <row r="137" spans="1:21">
      <c r="A137" s="4"/>
      <c r="B137" s="4"/>
      <c r="C137" s="4"/>
      <c r="D137" s="4"/>
      <c r="E137" s="4"/>
      <c r="F137" s="4"/>
      <c r="G137" s="4" t="s">
        <v>139</v>
      </c>
      <c r="H137" s="4"/>
      <c r="I137" s="20">
        <v>18</v>
      </c>
      <c r="J137" s="20"/>
      <c r="K137" s="20">
        <v>0</v>
      </c>
      <c r="L137" s="20"/>
      <c r="M137" s="20">
        <f t="shared" si="14"/>
        <v>18</v>
      </c>
      <c r="N137" s="20"/>
      <c r="O137" s="20">
        <v>4716.6000000000004</v>
      </c>
      <c r="P137" s="20"/>
      <c r="Q137" s="20">
        <v>864</v>
      </c>
      <c r="R137" s="20"/>
      <c r="S137" s="20">
        <f t="shared" si="15"/>
        <v>3852.6</v>
      </c>
      <c r="T137" s="20"/>
      <c r="U137" s="20">
        <v>864</v>
      </c>
    </row>
    <row r="138" spans="1:21">
      <c r="A138" s="4"/>
      <c r="B138" s="4"/>
      <c r="C138" s="4"/>
      <c r="D138" s="4"/>
      <c r="E138" s="4"/>
      <c r="F138" s="4"/>
      <c r="G138" s="4" t="s">
        <v>140</v>
      </c>
      <c r="H138" s="4"/>
      <c r="I138" s="20">
        <v>96.99</v>
      </c>
      <c r="J138" s="20"/>
      <c r="K138" s="20">
        <v>41</v>
      </c>
      <c r="L138" s="20"/>
      <c r="M138" s="20">
        <f t="shared" si="14"/>
        <v>55.99</v>
      </c>
      <c r="N138" s="20"/>
      <c r="O138" s="20">
        <v>6046.17</v>
      </c>
      <c r="P138" s="20"/>
      <c r="Q138" s="20">
        <v>16206</v>
      </c>
      <c r="R138" s="20"/>
      <c r="S138" s="20">
        <f t="shared" si="15"/>
        <v>-10159.83</v>
      </c>
      <c r="T138" s="20"/>
      <c r="U138" s="20">
        <v>16243</v>
      </c>
    </row>
    <row r="139" spans="1:21">
      <c r="A139" s="4"/>
      <c r="B139" s="4"/>
      <c r="C139" s="4"/>
      <c r="D139" s="4"/>
      <c r="E139" s="4"/>
      <c r="F139" s="4"/>
      <c r="G139" s="4" t="s">
        <v>141</v>
      </c>
      <c r="H139" s="4"/>
      <c r="I139" s="20">
        <v>0</v>
      </c>
      <c r="J139" s="20"/>
      <c r="K139" s="20">
        <v>225</v>
      </c>
      <c r="L139" s="20"/>
      <c r="M139" s="20">
        <f t="shared" si="14"/>
        <v>-225</v>
      </c>
      <c r="N139" s="20"/>
      <c r="O139" s="20">
        <v>380</v>
      </c>
      <c r="P139" s="20"/>
      <c r="Q139" s="20">
        <v>1000</v>
      </c>
      <c r="R139" s="20"/>
      <c r="S139" s="20">
        <f t="shared" si="15"/>
        <v>-620</v>
      </c>
      <c r="T139" s="20"/>
      <c r="U139" s="20">
        <v>1000</v>
      </c>
    </row>
    <row r="140" spans="1:21">
      <c r="A140" s="4"/>
      <c r="B140" s="4"/>
      <c r="C140" s="4"/>
      <c r="D140" s="4"/>
      <c r="E140" s="4"/>
      <c r="F140" s="4"/>
      <c r="G140" s="4" t="s">
        <v>142</v>
      </c>
      <c r="H140" s="4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>
      <c r="A141" s="4"/>
      <c r="B141" s="4"/>
      <c r="C141" s="4"/>
      <c r="D141" s="4"/>
      <c r="E141" s="4"/>
      <c r="F141" s="4"/>
      <c r="G141" s="4"/>
      <c r="H141" s="4" t="s">
        <v>143</v>
      </c>
      <c r="I141" s="20">
        <v>-71.209999999999994</v>
      </c>
      <c r="J141" s="20"/>
      <c r="K141" s="20">
        <v>80</v>
      </c>
      <c r="L141" s="20"/>
      <c r="M141" s="20">
        <f>ROUND((I141-K141),5)</f>
        <v>-151.21</v>
      </c>
      <c r="N141" s="20"/>
      <c r="O141" s="20">
        <v>1011.2</v>
      </c>
      <c r="P141" s="20"/>
      <c r="Q141" s="20">
        <v>1032</v>
      </c>
      <c r="R141" s="20"/>
      <c r="S141" s="20">
        <f>ROUND((O141-Q141),5)</f>
        <v>-20.8</v>
      </c>
      <c r="T141" s="20"/>
      <c r="U141" s="20">
        <v>1168</v>
      </c>
    </row>
    <row r="142" spans="1:21">
      <c r="A142" s="4"/>
      <c r="B142" s="4"/>
      <c r="C142" s="4"/>
      <c r="D142" s="4"/>
      <c r="E142" s="4"/>
      <c r="F142" s="4"/>
      <c r="G142" s="4"/>
      <c r="H142" s="4" t="s">
        <v>144</v>
      </c>
      <c r="I142" s="20">
        <v>144.99</v>
      </c>
      <c r="J142" s="20"/>
      <c r="K142" s="20">
        <v>170</v>
      </c>
      <c r="L142" s="20"/>
      <c r="M142" s="20">
        <f>ROUND((I142-K142),5)</f>
        <v>-25.01</v>
      </c>
      <c r="N142" s="20"/>
      <c r="O142" s="20">
        <v>1478.09</v>
      </c>
      <c r="P142" s="20"/>
      <c r="Q142" s="20">
        <v>1963</v>
      </c>
      <c r="R142" s="20"/>
      <c r="S142" s="20">
        <f>ROUND((O142-Q142),5)</f>
        <v>-484.91</v>
      </c>
      <c r="T142" s="20"/>
      <c r="U142" s="20">
        <v>2091</v>
      </c>
    </row>
    <row r="143" spans="1:21" ht="15.75" thickBot="1">
      <c r="A143" s="4"/>
      <c r="B143" s="4"/>
      <c r="C143" s="4"/>
      <c r="D143" s="4"/>
      <c r="E143" s="4"/>
      <c r="F143" s="4"/>
      <c r="G143" s="4"/>
      <c r="H143" s="4" t="s">
        <v>145</v>
      </c>
      <c r="I143" s="21">
        <v>0</v>
      </c>
      <c r="J143" s="20"/>
      <c r="K143" s="21">
        <v>43</v>
      </c>
      <c r="L143" s="20"/>
      <c r="M143" s="21">
        <f>ROUND((I143-K143),5)</f>
        <v>-43</v>
      </c>
      <c r="N143" s="20"/>
      <c r="O143" s="21">
        <v>1248.6500000000001</v>
      </c>
      <c r="P143" s="20"/>
      <c r="Q143" s="21">
        <v>65</v>
      </c>
      <c r="R143" s="20"/>
      <c r="S143" s="21">
        <f>ROUND((O143-Q143),5)</f>
        <v>1183.6500000000001</v>
      </c>
      <c r="T143" s="20"/>
      <c r="U143" s="21">
        <v>65</v>
      </c>
    </row>
    <row r="144" spans="1:21">
      <c r="A144" s="4"/>
      <c r="B144" s="4"/>
      <c r="C144" s="4"/>
      <c r="D144" s="4"/>
      <c r="E144" s="4"/>
      <c r="F144" s="4"/>
      <c r="G144" s="4" t="s">
        <v>146</v>
      </c>
      <c r="H144" s="4"/>
      <c r="I144" s="20">
        <f>ROUND(SUM(I140:I143),5)</f>
        <v>73.78</v>
      </c>
      <c r="J144" s="20"/>
      <c r="K144" s="20">
        <f>ROUND(SUM(K140:K143),5)</f>
        <v>293</v>
      </c>
      <c r="L144" s="20"/>
      <c r="M144" s="20">
        <f>ROUND((I144-K144),5)</f>
        <v>-219.22</v>
      </c>
      <c r="N144" s="20"/>
      <c r="O144" s="20">
        <f>ROUND(SUM(O140:O143),5)</f>
        <v>3737.94</v>
      </c>
      <c r="P144" s="20"/>
      <c r="Q144" s="20">
        <f>ROUND(SUM(Q140:Q143),5)</f>
        <v>3060</v>
      </c>
      <c r="R144" s="20"/>
      <c r="S144" s="20">
        <f>ROUND((O144-Q144),5)</f>
        <v>677.94</v>
      </c>
      <c r="T144" s="20"/>
      <c r="U144" s="20">
        <f>ROUND(SUM(U140:U143),5)</f>
        <v>3324</v>
      </c>
    </row>
    <row r="145" spans="1:21">
      <c r="A145" s="4"/>
      <c r="B145" s="4"/>
      <c r="C145" s="4"/>
      <c r="D145" s="4"/>
      <c r="E145" s="4"/>
      <c r="F145" s="4"/>
      <c r="G145" s="4" t="s">
        <v>147</v>
      </c>
      <c r="H145" s="4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>
      <c r="A146" s="4"/>
      <c r="B146" s="4"/>
      <c r="C146" s="4"/>
      <c r="D146" s="4"/>
      <c r="E146" s="4"/>
      <c r="F146" s="4"/>
      <c r="G146" s="4"/>
      <c r="H146" s="4" t="s">
        <v>148</v>
      </c>
      <c r="I146" s="20">
        <v>0</v>
      </c>
      <c r="J146" s="20"/>
      <c r="K146" s="20">
        <v>0</v>
      </c>
      <c r="L146" s="20"/>
      <c r="M146" s="20">
        <f>ROUND((I146-K146),5)</f>
        <v>0</v>
      </c>
      <c r="N146" s="20"/>
      <c r="O146" s="20">
        <v>1013.91</v>
      </c>
      <c r="P146" s="20"/>
      <c r="Q146" s="20">
        <v>0</v>
      </c>
      <c r="R146" s="20"/>
      <c r="S146" s="20">
        <f>ROUND((O146-Q146),5)</f>
        <v>1013.91</v>
      </c>
      <c r="T146" s="20"/>
      <c r="U146" s="20">
        <v>0</v>
      </c>
    </row>
    <row r="147" spans="1:21" ht="15.75" thickBot="1">
      <c r="A147" s="4"/>
      <c r="B147" s="4"/>
      <c r="C147" s="4"/>
      <c r="D147" s="4"/>
      <c r="E147" s="4"/>
      <c r="F147" s="4"/>
      <c r="G147" s="4"/>
      <c r="H147" s="4" t="s">
        <v>149</v>
      </c>
      <c r="I147" s="21">
        <v>626.52</v>
      </c>
      <c r="J147" s="20"/>
      <c r="K147" s="21">
        <v>685</v>
      </c>
      <c r="L147" s="20"/>
      <c r="M147" s="21">
        <f>ROUND((I147-K147),5)</f>
        <v>-58.48</v>
      </c>
      <c r="N147" s="20"/>
      <c r="O147" s="21">
        <v>3194.21</v>
      </c>
      <c r="P147" s="20"/>
      <c r="Q147" s="21">
        <v>3945</v>
      </c>
      <c r="R147" s="20"/>
      <c r="S147" s="21">
        <f>ROUND((O147-Q147),5)</f>
        <v>-750.79</v>
      </c>
      <c r="T147" s="20"/>
      <c r="U147" s="21">
        <v>4314</v>
      </c>
    </row>
    <row r="148" spans="1:21">
      <c r="A148" s="4"/>
      <c r="B148" s="4"/>
      <c r="C148" s="4"/>
      <c r="D148" s="4"/>
      <c r="E148" s="4"/>
      <c r="F148" s="4"/>
      <c r="G148" s="4" t="s">
        <v>150</v>
      </c>
      <c r="H148" s="4"/>
      <c r="I148" s="20">
        <f>ROUND(SUM(I145:I147),5)</f>
        <v>626.52</v>
      </c>
      <c r="J148" s="20"/>
      <c r="K148" s="20">
        <f>ROUND(SUM(K145:K147),5)</f>
        <v>685</v>
      </c>
      <c r="L148" s="20"/>
      <c r="M148" s="20">
        <f>ROUND((I148-K148),5)</f>
        <v>-58.48</v>
      </c>
      <c r="N148" s="20"/>
      <c r="O148" s="20">
        <f>ROUND(SUM(O145:O147),5)</f>
        <v>4208.12</v>
      </c>
      <c r="P148" s="20"/>
      <c r="Q148" s="20">
        <f>ROUND(SUM(Q145:Q147),5)</f>
        <v>3945</v>
      </c>
      <c r="R148" s="20"/>
      <c r="S148" s="20">
        <f>ROUND((O148-Q148),5)</f>
        <v>263.12</v>
      </c>
      <c r="T148" s="20"/>
      <c r="U148" s="20">
        <f>ROUND(SUM(U145:U147),5)</f>
        <v>4314</v>
      </c>
    </row>
    <row r="149" spans="1:21">
      <c r="A149" s="4"/>
      <c r="B149" s="4"/>
      <c r="C149" s="4"/>
      <c r="D149" s="4"/>
      <c r="E149" s="4"/>
      <c r="F149" s="4"/>
      <c r="G149" s="4" t="s">
        <v>151</v>
      </c>
      <c r="H149" s="4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>
      <c r="A150" s="4"/>
      <c r="B150" s="4"/>
      <c r="C150" s="4"/>
      <c r="D150" s="4"/>
      <c r="E150" s="4"/>
      <c r="F150" s="4"/>
      <c r="G150" s="4"/>
      <c r="H150" s="4" t="s">
        <v>152</v>
      </c>
      <c r="I150" s="20">
        <v>4971.3999999999996</v>
      </c>
      <c r="J150" s="20"/>
      <c r="K150" s="20">
        <v>5426</v>
      </c>
      <c r="L150" s="20"/>
      <c r="M150" s="20">
        <f>ROUND((I150-K150),5)</f>
        <v>-454.6</v>
      </c>
      <c r="N150" s="20"/>
      <c r="O150" s="20">
        <v>91966.24</v>
      </c>
      <c r="P150" s="20"/>
      <c r="Q150" s="20">
        <v>79904</v>
      </c>
      <c r="R150" s="20"/>
      <c r="S150" s="20">
        <f>ROUND((O150-Q150),5)</f>
        <v>12062.24</v>
      </c>
      <c r="T150" s="20"/>
      <c r="U150" s="20">
        <v>85000</v>
      </c>
    </row>
    <row r="151" spans="1:21">
      <c r="A151" s="4"/>
      <c r="B151" s="4"/>
      <c r="C151" s="4"/>
      <c r="D151" s="4"/>
      <c r="E151" s="4"/>
      <c r="F151" s="4"/>
      <c r="G151" s="4"/>
      <c r="H151" s="4" t="s">
        <v>153</v>
      </c>
      <c r="I151" s="20">
        <v>934.36</v>
      </c>
      <c r="J151" s="20"/>
      <c r="K151" s="20">
        <v>1150</v>
      </c>
      <c r="L151" s="20"/>
      <c r="M151" s="20">
        <f>ROUND((I151-K151),5)</f>
        <v>-215.64</v>
      </c>
      <c r="N151" s="20"/>
      <c r="O151" s="20">
        <v>10371.030000000001</v>
      </c>
      <c r="P151" s="20"/>
      <c r="Q151" s="20">
        <v>9671</v>
      </c>
      <c r="R151" s="20"/>
      <c r="S151" s="20">
        <f>ROUND((O151-Q151),5)</f>
        <v>700.03</v>
      </c>
      <c r="T151" s="20"/>
      <c r="U151" s="20">
        <v>10821</v>
      </c>
    </row>
    <row r="152" spans="1:21" ht="15.75" thickBot="1">
      <c r="A152" s="4"/>
      <c r="B152" s="4"/>
      <c r="C152" s="4"/>
      <c r="D152" s="4"/>
      <c r="E152" s="4"/>
      <c r="F152" s="4"/>
      <c r="G152" s="4"/>
      <c r="H152" s="4" t="s">
        <v>154</v>
      </c>
      <c r="I152" s="21">
        <v>459.86</v>
      </c>
      <c r="J152" s="20"/>
      <c r="K152" s="21">
        <v>396</v>
      </c>
      <c r="L152" s="20"/>
      <c r="M152" s="21">
        <f>ROUND((I152-K152),5)</f>
        <v>63.86</v>
      </c>
      <c r="N152" s="20"/>
      <c r="O152" s="21">
        <v>7707.85</v>
      </c>
      <c r="P152" s="20"/>
      <c r="Q152" s="21">
        <v>6640</v>
      </c>
      <c r="R152" s="20"/>
      <c r="S152" s="21">
        <f>ROUND((O152-Q152),5)</f>
        <v>1067.8499999999999</v>
      </c>
      <c r="T152" s="20"/>
      <c r="U152" s="21">
        <v>7000</v>
      </c>
    </row>
    <row r="153" spans="1:21">
      <c r="A153" s="4"/>
      <c r="B153" s="4"/>
      <c r="C153" s="4"/>
      <c r="D153" s="4"/>
      <c r="E153" s="4"/>
      <c r="F153" s="4"/>
      <c r="G153" s="4" t="s">
        <v>155</v>
      </c>
      <c r="H153" s="4"/>
      <c r="I153" s="20">
        <f>ROUND(SUM(I149:I152),5)</f>
        <v>6365.62</v>
      </c>
      <c r="J153" s="20"/>
      <c r="K153" s="20">
        <f>ROUND(SUM(K149:K152),5)</f>
        <v>6972</v>
      </c>
      <c r="L153" s="20"/>
      <c r="M153" s="20">
        <f>ROUND((I153-K153),5)</f>
        <v>-606.38</v>
      </c>
      <c r="N153" s="20"/>
      <c r="O153" s="20">
        <f>ROUND(SUM(O149:O152),5)</f>
        <v>110045.12</v>
      </c>
      <c r="P153" s="20"/>
      <c r="Q153" s="20">
        <f>ROUND(SUM(Q149:Q152),5)</f>
        <v>96215</v>
      </c>
      <c r="R153" s="20"/>
      <c r="S153" s="20">
        <f>ROUND((O153-Q153),5)</f>
        <v>13830.12</v>
      </c>
      <c r="T153" s="20"/>
      <c r="U153" s="20">
        <f>ROUND(SUM(U149:U152),5)</f>
        <v>102821</v>
      </c>
    </row>
    <row r="154" spans="1:21">
      <c r="A154" s="4"/>
      <c r="B154" s="4"/>
      <c r="C154" s="4"/>
      <c r="D154" s="4"/>
      <c r="E154" s="4"/>
      <c r="F154" s="4"/>
      <c r="G154" s="4" t="s">
        <v>156</v>
      </c>
      <c r="H154" s="4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>
      <c r="A155" s="4"/>
      <c r="B155" s="4"/>
      <c r="C155" s="4"/>
      <c r="D155" s="4"/>
      <c r="E155" s="4"/>
      <c r="F155" s="4"/>
      <c r="G155" s="4"/>
      <c r="H155" s="4" t="s">
        <v>157</v>
      </c>
      <c r="I155" s="20">
        <v>271.54000000000002</v>
      </c>
      <c r="J155" s="20"/>
      <c r="K155" s="20">
        <v>161</v>
      </c>
      <c r="L155" s="20"/>
      <c r="M155" s="20">
        <f>ROUND((I155-K155),5)</f>
        <v>110.54</v>
      </c>
      <c r="N155" s="20"/>
      <c r="O155" s="20">
        <v>3695.98</v>
      </c>
      <c r="P155" s="20"/>
      <c r="Q155" s="20">
        <v>4283</v>
      </c>
      <c r="R155" s="20"/>
      <c r="S155" s="20">
        <f>ROUND((O155-Q155),5)</f>
        <v>-587.02</v>
      </c>
      <c r="T155" s="20"/>
      <c r="U155" s="20">
        <v>4283</v>
      </c>
    </row>
    <row r="156" spans="1:21" ht="15.75" thickBot="1">
      <c r="A156" s="4"/>
      <c r="B156" s="4"/>
      <c r="C156" s="4"/>
      <c r="D156" s="4"/>
      <c r="E156" s="4"/>
      <c r="F156" s="4"/>
      <c r="G156" s="4"/>
      <c r="H156" s="4" t="s">
        <v>158</v>
      </c>
      <c r="I156" s="22">
        <v>152.27000000000001</v>
      </c>
      <c r="J156" s="20"/>
      <c r="K156" s="22">
        <v>250</v>
      </c>
      <c r="L156" s="20"/>
      <c r="M156" s="22">
        <f>ROUND((I156-K156),5)</f>
        <v>-97.73</v>
      </c>
      <c r="N156" s="20"/>
      <c r="O156" s="22">
        <v>2489.7600000000002</v>
      </c>
      <c r="P156" s="20"/>
      <c r="Q156" s="22">
        <v>569</v>
      </c>
      <c r="R156" s="20"/>
      <c r="S156" s="22">
        <f>ROUND((O156-Q156),5)</f>
        <v>1920.76</v>
      </c>
      <c r="T156" s="20"/>
      <c r="U156" s="22">
        <v>1123</v>
      </c>
    </row>
    <row r="157" spans="1:21" ht="15.75" thickBot="1">
      <c r="A157" s="4"/>
      <c r="B157" s="4"/>
      <c r="C157" s="4"/>
      <c r="D157" s="4"/>
      <c r="E157" s="4"/>
      <c r="F157" s="4"/>
      <c r="G157" s="4" t="s">
        <v>159</v>
      </c>
      <c r="H157" s="4"/>
      <c r="I157" s="26">
        <f>ROUND(SUM(I154:I156),5)</f>
        <v>423.81</v>
      </c>
      <c r="J157" s="20"/>
      <c r="K157" s="26">
        <f>ROUND(SUM(K154:K156),5)</f>
        <v>411</v>
      </c>
      <c r="L157" s="20"/>
      <c r="M157" s="26">
        <f>ROUND((I157-K157),5)</f>
        <v>12.81</v>
      </c>
      <c r="N157" s="20"/>
      <c r="O157" s="26">
        <f>ROUND(SUM(O154:O156),5)</f>
        <v>6185.74</v>
      </c>
      <c r="P157" s="20"/>
      <c r="Q157" s="26">
        <f>ROUND(SUM(Q154:Q156),5)</f>
        <v>4852</v>
      </c>
      <c r="R157" s="20"/>
      <c r="S157" s="26">
        <f>ROUND((O157-Q157),5)</f>
        <v>1333.74</v>
      </c>
      <c r="T157" s="20"/>
      <c r="U157" s="26">
        <f>ROUND(SUM(U154:U156),5)</f>
        <v>5406</v>
      </c>
    </row>
    <row r="158" spans="1:21" ht="15.75" thickBot="1">
      <c r="A158" s="4"/>
      <c r="B158" s="4"/>
      <c r="C158" s="4"/>
      <c r="D158" s="4"/>
      <c r="E158" s="4"/>
      <c r="F158" s="4" t="s">
        <v>160</v>
      </c>
      <c r="G158" s="4"/>
      <c r="H158" s="4"/>
      <c r="I158" s="23">
        <f>ROUND(SUM(I133:I139)+I144+I148+I153+I157,5)</f>
        <v>10780.69</v>
      </c>
      <c r="J158" s="20"/>
      <c r="K158" s="23">
        <f>ROUND(SUM(K133:K139)+K144+K148+K153+K157,5)</f>
        <v>9676</v>
      </c>
      <c r="L158" s="20"/>
      <c r="M158" s="23">
        <f>ROUND((I158-K158),5)</f>
        <v>1104.69</v>
      </c>
      <c r="N158" s="20"/>
      <c r="O158" s="23">
        <f>ROUND(SUM(O133:O139)+O144+O148+O153+O157,5)</f>
        <v>158908.68</v>
      </c>
      <c r="P158" s="20"/>
      <c r="Q158" s="23">
        <f>ROUND(SUM(Q133:Q139)+Q144+Q148+Q153+Q157,5)</f>
        <v>148456</v>
      </c>
      <c r="R158" s="20"/>
      <c r="S158" s="23">
        <f>ROUND((O158-Q158),5)</f>
        <v>10452.68</v>
      </c>
      <c r="T158" s="20"/>
      <c r="U158" s="23">
        <f>ROUND(SUM(U133:U139)+U144+U148+U153+U157,5)</f>
        <v>157086</v>
      </c>
    </row>
    <row r="159" spans="1:21">
      <c r="A159" s="4"/>
      <c r="B159" s="4"/>
      <c r="C159" s="4"/>
      <c r="D159" s="4"/>
      <c r="E159" s="18" t="s">
        <v>161</v>
      </c>
      <c r="F159" s="18"/>
      <c r="G159" s="18"/>
      <c r="H159" s="18"/>
      <c r="I159" s="27">
        <f>ROUND(I132+I158,5)</f>
        <v>10780.69</v>
      </c>
      <c r="J159" s="27"/>
      <c r="K159" s="27">
        <f>ROUND(K132+K158,5)</f>
        <v>9676</v>
      </c>
      <c r="L159" s="27"/>
      <c r="M159" s="27">
        <f>ROUND((I159-K159),5)</f>
        <v>1104.69</v>
      </c>
      <c r="N159" s="27"/>
      <c r="O159" s="27">
        <f>ROUND(O132+O158,5)</f>
        <v>158908.68</v>
      </c>
      <c r="P159" s="27"/>
      <c r="Q159" s="27">
        <f>ROUND(Q132+Q158,5)</f>
        <v>148456</v>
      </c>
      <c r="R159" s="27"/>
      <c r="S159" s="27">
        <f>ROUND((O159-Q159),5)</f>
        <v>10452.68</v>
      </c>
      <c r="T159" s="27"/>
      <c r="U159" s="27">
        <f>ROUND(U132+U158,5)</f>
        <v>157086</v>
      </c>
    </row>
    <row r="160" spans="1:21">
      <c r="A160" s="4"/>
      <c r="B160" s="4"/>
      <c r="C160" s="4"/>
      <c r="D160" s="4"/>
      <c r="E160" s="4" t="s">
        <v>162</v>
      </c>
      <c r="F160" s="4"/>
      <c r="G160" s="4"/>
      <c r="H160" s="4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>
      <c r="A161" s="4"/>
      <c r="B161" s="4"/>
      <c r="C161" s="4"/>
      <c r="D161" s="4"/>
      <c r="E161" s="4"/>
      <c r="F161" s="4" t="s">
        <v>163</v>
      </c>
      <c r="G161" s="4"/>
      <c r="H161" s="4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>
      <c r="A162" s="4"/>
      <c r="B162" s="4"/>
      <c r="C162" s="4"/>
      <c r="D162" s="4"/>
      <c r="E162" s="4"/>
      <c r="F162" s="4"/>
      <c r="G162" s="4" t="s">
        <v>164</v>
      </c>
      <c r="H162" s="4"/>
      <c r="I162" s="20">
        <v>0</v>
      </c>
      <c r="J162" s="20"/>
      <c r="K162" s="20"/>
      <c r="L162" s="20"/>
      <c r="M162" s="20"/>
      <c r="N162" s="20"/>
      <c r="O162" s="20">
        <v>522</v>
      </c>
      <c r="P162" s="20"/>
      <c r="Q162" s="20"/>
      <c r="R162" s="20"/>
      <c r="S162" s="20"/>
      <c r="T162" s="20"/>
      <c r="U162" s="20"/>
    </row>
    <row r="163" spans="1:21">
      <c r="A163" s="4"/>
      <c r="B163" s="4"/>
      <c r="C163" s="4"/>
      <c r="D163" s="4"/>
      <c r="E163" s="4"/>
      <c r="F163" s="4"/>
      <c r="G163" s="4" t="s">
        <v>165</v>
      </c>
      <c r="H163" s="4"/>
      <c r="I163" s="20">
        <v>302.63</v>
      </c>
      <c r="J163" s="20"/>
      <c r="K163" s="20">
        <v>100</v>
      </c>
      <c r="L163" s="20"/>
      <c r="M163" s="20">
        <f>ROUND((I163-K163),5)</f>
        <v>202.63</v>
      </c>
      <c r="N163" s="20"/>
      <c r="O163" s="20">
        <v>2948.99</v>
      </c>
      <c r="P163" s="20"/>
      <c r="Q163" s="20">
        <v>1100</v>
      </c>
      <c r="R163" s="20"/>
      <c r="S163" s="20">
        <f>ROUND((O163-Q163),5)</f>
        <v>1848.99</v>
      </c>
      <c r="T163" s="20"/>
      <c r="U163" s="20">
        <v>1172</v>
      </c>
    </row>
    <row r="164" spans="1:21">
      <c r="A164" s="4"/>
      <c r="B164" s="4"/>
      <c r="C164" s="4"/>
      <c r="D164" s="4"/>
      <c r="E164" s="4"/>
      <c r="F164" s="4"/>
      <c r="G164" s="4" t="s">
        <v>166</v>
      </c>
      <c r="H164" s="4"/>
      <c r="I164" s="20">
        <v>0</v>
      </c>
      <c r="J164" s="20"/>
      <c r="K164" s="20">
        <v>0</v>
      </c>
      <c r="L164" s="20"/>
      <c r="M164" s="20">
        <f>ROUND((I164-K164),5)</f>
        <v>0</v>
      </c>
      <c r="N164" s="20"/>
      <c r="O164" s="20">
        <v>0</v>
      </c>
      <c r="P164" s="20"/>
      <c r="Q164" s="20">
        <v>0</v>
      </c>
      <c r="R164" s="20"/>
      <c r="S164" s="20">
        <f>ROUND((O164-Q164),5)</f>
        <v>0</v>
      </c>
      <c r="T164" s="20"/>
      <c r="U164" s="20">
        <v>0</v>
      </c>
    </row>
    <row r="165" spans="1:21">
      <c r="A165" s="4"/>
      <c r="B165" s="4"/>
      <c r="C165" s="4"/>
      <c r="D165" s="4"/>
      <c r="E165" s="4"/>
      <c r="F165" s="4"/>
      <c r="G165" s="4" t="s">
        <v>167</v>
      </c>
      <c r="H165" s="4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>
      <c r="A166" s="4"/>
      <c r="B166" s="4"/>
      <c r="C166" s="4"/>
      <c r="D166" s="4"/>
      <c r="E166" s="4"/>
      <c r="F166" s="4"/>
      <c r="G166" s="4"/>
      <c r="H166" s="4" t="s">
        <v>168</v>
      </c>
      <c r="I166" s="20">
        <v>-71.209999999999994</v>
      </c>
      <c r="J166" s="20"/>
      <c r="K166" s="20">
        <v>100</v>
      </c>
      <c r="L166" s="20"/>
      <c r="M166" s="20">
        <f>ROUND((I166-K166),5)</f>
        <v>-171.21</v>
      </c>
      <c r="N166" s="20"/>
      <c r="O166" s="20">
        <v>1011.2</v>
      </c>
      <c r="P166" s="20"/>
      <c r="Q166" s="20">
        <v>1100</v>
      </c>
      <c r="R166" s="20"/>
      <c r="S166" s="20">
        <f>ROUND((O166-Q166),5)</f>
        <v>-88.8</v>
      </c>
      <c r="T166" s="20"/>
      <c r="U166" s="20">
        <v>1160</v>
      </c>
    </row>
    <row r="167" spans="1:21">
      <c r="A167" s="4"/>
      <c r="B167" s="4"/>
      <c r="C167" s="4"/>
      <c r="D167" s="4"/>
      <c r="E167" s="4"/>
      <c r="F167" s="4"/>
      <c r="G167" s="4"/>
      <c r="H167" s="4" t="s">
        <v>169</v>
      </c>
      <c r="I167" s="20">
        <v>0</v>
      </c>
      <c r="J167" s="20"/>
      <c r="K167" s="20">
        <v>0</v>
      </c>
      <c r="L167" s="20"/>
      <c r="M167" s="20">
        <f>ROUND((I167-K167),5)</f>
        <v>0</v>
      </c>
      <c r="N167" s="20"/>
      <c r="O167" s="20">
        <v>0</v>
      </c>
      <c r="P167" s="20"/>
      <c r="Q167" s="20">
        <v>150</v>
      </c>
      <c r="R167" s="20"/>
      <c r="S167" s="20">
        <f>ROUND((O167-Q167),5)</f>
        <v>-150</v>
      </c>
      <c r="T167" s="20"/>
      <c r="U167" s="20">
        <v>200</v>
      </c>
    </row>
    <row r="168" spans="1:21">
      <c r="A168" s="4"/>
      <c r="B168" s="4"/>
      <c r="C168" s="4"/>
      <c r="D168" s="4"/>
      <c r="E168" s="4"/>
      <c r="F168" s="4"/>
      <c r="G168" s="4"/>
      <c r="H168" s="4" t="s">
        <v>170</v>
      </c>
      <c r="I168" s="20">
        <v>0</v>
      </c>
      <c r="J168" s="20"/>
      <c r="K168" s="20">
        <v>0</v>
      </c>
      <c r="L168" s="20"/>
      <c r="M168" s="20">
        <f>ROUND((I168-K168),5)</f>
        <v>0</v>
      </c>
      <c r="N168" s="20"/>
      <c r="O168" s="20">
        <v>0</v>
      </c>
      <c r="P168" s="20"/>
      <c r="Q168" s="20">
        <v>9</v>
      </c>
      <c r="R168" s="20"/>
      <c r="S168" s="20">
        <f>ROUND((O168-Q168),5)</f>
        <v>-9</v>
      </c>
      <c r="T168" s="20"/>
      <c r="U168" s="20">
        <v>9</v>
      </c>
    </row>
    <row r="169" spans="1:21" ht="15.75" thickBot="1">
      <c r="A169" s="4"/>
      <c r="B169" s="4"/>
      <c r="C169" s="4"/>
      <c r="D169" s="4"/>
      <c r="E169" s="4"/>
      <c r="F169" s="4"/>
      <c r="G169" s="4"/>
      <c r="H169" s="4" t="s">
        <v>171</v>
      </c>
      <c r="I169" s="21">
        <v>0</v>
      </c>
      <c r="J169" s="20"/>
      <c r="K169" s="21">
        <v>281</v>
      </c>
      <c r="L169" s="20"/>
      <c r="M169" s="21">
        <f>ROUND((I169-K169),5)</f>
        <v>-281</v>
      </c>
      <c r="N169" s="20"/>
      <c r="O169" s="21">
        <v>884.74</v>
      </c>
      <c r="P169" s="20"/>
      <c r="Q169" s="21">
        <v>1398</v>
      </c>
      <c r="R169" s="20"/>
      <c r="S169" s="21">
        <f>ROUND((O169-Q169),5)</f>
        <v>-513.26</v>
      </c>
      <c r="T169" s="20"/>
      <c r="U169" s="21">
        <v>1800</v>
      </c>
    </row>
    <row r="170" spans="1:21">
      <c r="A170" s="4"/>
      <c r="B170" s="4"/>
      <c r="C170" s="4"/>
      <c r="D170" s="4"/>
      <c r="E170" s="4"/>
      <c r="F170" s="4"/>
      <c r="G170" s="4" t="s">
        <v>172</v>
      </c>
      <c r="H170" s="4"/>
      <c r="I170" s="20">
        <f>ROUND(SUM(I165:I169),5)</f>
        <v>-71.209999999999994</v>
      </c>
      <c r="J170" s="20"/>
      <c r="K170" s="20">
        <f>ROUND(SUM(K165:K169),5)</f>
        <v>381</v>
      </c>
      <c r="L170" s="20"/>
      <c r="M170" s="20">
        <f>ROUND((I170-K170),5)</f>
        <v>-452.21</v>
      </c>
      <c r="N170" s="20"/>
      <c r="O170" s="20">
        <f>ROUND(SUM(O165:O169),5)</f>
        <v>1895.94</v>
      </c>
      <c r="P170" s="20"/>
      <c r="Q170" s="20">
        <f>ROUND(SUM(Q165:Q169),5)</f>
        <v>2657</v>
      </c>
      <c r="R170" s="20"/>
      <c r="S170" s="20">
        <f>ROUND((O170-Q170),5)</f>
        <v>-761.06</v>
      </c>
      <c r="T170" s="20"/>
      <c r="U170" s="20">
        <f>ROUND(SUM(U165:U169),5)</f>
        <v>3169</v>
      </c>
    </row>
    <row r="171" spans="1:21">
      <c r="A171" s="4"/>
      <c r="B171" s="4"/>
      <c r="C171" s="4"/>
      <c r="D171" s="4"/>
      <c r="E171" s="4"/>
      <c r="F171" s="4"/>
      <c r="G171" s="4" t="s">
        <v>173</v>
      </c>
      <c r="H171" s="4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>
      <c r="A172" s="4"/>
      <c r="B172" s="4"/>
      <c r="C172" s="4"/>
      <c r="D172" s="4"/>
      <c r="E172" s="4"/>
      <c r="F172" s="4"/>
      <c r="G172" s="4"/>
      <c r="H172" s="4" t="s">
        <v>174</v>
      </c>
      <c r="I172" s="20">
        <v>3275.14</v>
      </c>
      <c r="J172" s="20"/>
      <c r="K172" s="20">
        <v>2740</v>
      </c>
      <c r="L172" s="20"/>
      <c r="M172" s="20">
        <f>ROUND((I172-K172),5)</f>
        <v>535.14</v>
      </c>
      <c r="N172" s="20"/>
      <c r="O172" s="20">
        <v>55302.78</v>
      </c>
      <c r="P172" s="20"/>
      <c r="Q172" s="20">
        <v>47037</v>
      </c>
      <c r="R172" s="20"/>
      <c r="S172" s="20">
        <f>ROUND((O172-Q172),5)</f>
        <v>8265.7800000000007</v>
      </c>
      <c r="T172" s="20"/>
      <c r="U172" s="20">
        <v>50052</v>
      </c>
    </row>
    <row r="173" spans="1:21">
      <c r="A173" s="4"/>
      <c r="B173" s="4"/>
      <c r="C173" s="4"/>
      <c r="D173" s="4"/>
      <c r="E173" s="4"/>
      <c r="F173" s="4"/>
      <c r="G173" s="4"/>
      <c r="H173" s="4" t="s">
        <v>175</v>
      </c>
      <c r="I173" s="20">
        <v>-110</v>
      </c>
      <c r="J173" s="20"/>
      <c r="K173" s="20"/>
      <c r="L173" s="20"/>
      <c r="M173" s="20"/>
      <c r="N173" s="20"/>
      <c r="O173" s="20">
        <v>-3220</v>
      </c>
      <c r="P173" s="20"/>
      <c r="Q173" s="20"/>
      <c r="R173" s="20"/>
      <c r="S173" s="20"/>
      <c r="T173" s="20"/>
      <c r="U173" s="20"/>
    </row>
    <row r="174" spans="1:21" ht="15.75" thickBot="1">
      <c r="A174" s="4"/>
      <c r="B174" s="4"/>
      <c r="C174" s="4"/>
      <c r="D174" s="4"/>
      <c r="E174" s="4"/>
      <c r="F174" s="4"/>
      <c r="G174" s="4"/>
      <c r="H174" s="4" t="s">
        <v>176</v>
      </c>
      <c r="I174" s="22">
        <v>302.97000000000003</v>
      </c>
      <c r="J174" s="20"/>
      <c r="K174" s="22">
        <v>277</v>
      </c>
      <c r="L174" s="20"/>
      <c r="M174" s="22">
        <f>ROUND((I174-K174),5)</f>
        <v>25.97</v>
      </c>
      <c r="N174" s="20"/>
      <c r="O174" s="22">
        <v>5036.03</v>
      </c>
      <c r="P174" s="20"/>
      <c r="Q174" s="22">
        <v>5354</v>
      </c>
      <c r="R174" s="20"/>
      <c r="S174" s="22">
        <f>ROUND((O174-Q174),5)</f>
        <v>-317.97000000000003</v>
      </c>
      <c r="T174" s="20"/>
      <c r="U174" s="22">
        <v>5625</v>
      </c>
    </row>
    <row r="175" spans="1:21" ht="15.75" thickBot="1">
      <c r="A175" s="4"/>
      <c r="B175" s="4"/>
      <c r="C175" s="4"/>
      <c r="D175" s="4"/>
      <c r="E175" s="4"/>
      <c r="F175" s="4"/>
      <c r="G175" s="4" t="s">
        <v>177</v>
      </c>
      <c r="H175" s="4"/>
      <c r="I175" s="26">
        <f>ROUND(SUM(I171:I174),5)</f>
        <v>3468.11</v>
      </c>
      <c r="J175" s="20"/>
      <c r="K175" s="26">
        <f>ROUND(SUM(K171:K174),5)</f>
        <v>3017</v>
      </c>
      <c r="L175" s="20"/>
      <c r="M175" s="26">
        <f>ROUND((I175-K175),5)</f>
        <v>451.11</v>
      </c>
      <c r="N175" s="20"/>
      <c r="O175" s="26">
        <f>ROUND(SUM(O171:O174),5)</f>
        <v>57118.81</v>
      </c>
      <c r="P175" s="20"/>
      <c r="Q175" s="26">
        <f>ROUND(SUM(Q171:Q174),5)</f>
        <v>52391</v>
      </c>
      <c r="R175" s="20"/>
      <c r="S175" s="26">
        <f>ROUND((O175-Q175),5)</f>
        <v>4727.8100000000004</v>
      </c>
      <c r="T175" s="20"/>
      <c r="U175" s="26">
        <f>ROUND(SUM(U171:U174),5)</f>
        <v>55677</v>
      </c>
    </row>
    <row r="176" spans="1:21" ht="15.75" thickBot="1">
      <c r="A176" s="4"/>
      <c r="B176" s="4"/>
      <c r="C176" s="4"/>
      <c r="D176" s="4"/>
      <c r="E176" s="4"/>
      <c r="F176" s="4" t="s">
        <v>178</v>
      </c>
      <c r="G176" s="4"/>
      <c r="H176" s="4"/>
      <c r="I176" s="23">
        <f>ROUND(SUM(I161:I164)+I170+I175,5)</f>
        <v>3699.53</v>
      </c>
      <c r="J176" s="20"/>
      <c r="K176" s="23">
        <f>ROUND(SUM(K161:K164)+K170+K175,5)</f>
        <v>3498</v>
      </c>
      <c r="L176" s="20"/>
      <c r="M176" s="23">
        <f>ROUND((I176-K176),5)</f>
        <v>201.53</v>
      </c>
      <c r="N176" s="20"/>
      <c r="O176" s="23">
        <f>ROUND(SUM(O161:O164)+O170+O175,5)</f>
        <v>62485.74</v>
      </c>
      <c r="P176" s="20"/>
      <c r="Q176" s="23">
        <f>ROUND(SUM(Q161:Q164)+Q170+Q175,5)</f>
        <v>56148</v>
      </c>
      <c r="R176" s="20"/>
      <c r="S176" s="23">
        <f>ROUND((O176-Q176),5)</f>
        <v>6337.74</v>
      </c>
      <c r="T176" s="20"/>
      <c r="U176" s="23">
        <f>ROUND(SUM(U161:U164)+U170+U175,5)</f>
        <v>60018</v>
      </c>
    </row>
    <row r="177" spans="1:21">
      <c r="A177" s="4"/>
      <c r="B177" s="4"/>
      <c r="C177" s="4"/>
      <c r="D177" s="4"/>
      <c r="E177" s="18" t="s">
        <v>179</v>
      </c>
      <c r="F177" s="18"/>
      <c r="G177" s="18"/>
      <c r="H177" s="18"/>
      <c r="I177" s="27">
        <f>ROUND(I160+I176,5)</f>
        <v>3699.53</v>
      </c>
      <c r="J177" s="27"/>
      <c r="K177" s="27">
        <f>ROUND(K160+K176,5)</f>
        <v>3498</v>
      </c>
      <c r="L177" s="27"/>
      <c r="M177" s="27">
        <f>ROUND((I177-K177),5)</f>
        <v>201.53</v>
      </c>
      <c r="N177" s="27"/>
      <c r="O177" s="27">
        <f>ROUND(O160+O176,5)</f>
        <v>62485.74</v>
      </c>
      <c r="P177" s="27"/>
      <c r="Q177" s="27">
        <f>ROUND(Q160+Q176,5)</f>
        <v>56148</v>
      </c>
      <c r="R177" s="27"/>
      <c r="S177" s="27">
        <f>ROUND((O177-Q177),5)</f>
        <v>6337.74</v>
      </c>
      <c r="T177" s="27"/>
      <c r="U177" s="27">
        <f>ROUND(U160+U176,5)</f>
        <v>60018</v>
      </c>
    </row>
    <row r="178" spans="1:21">
      <c r="A178" s="4"/>
      <c r="B178" s="4"/>
      <c r="C178" s="4"/>
      <c r="D178" s="4"/>
      <c r="E178" s="4" t="s">
        <v>180</v>
      </c>
      <c r="F178" s="4"/>
      <c r="G178" s="4"/>
      <c r="H178" s="4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>
      <c r="A179" s="4"/>
      <c r="B179" s="4"/>
      <c r="C179" s="4"/>
      <c r="D179" s="4"/>
      <c r="E179" s="4"/>
      <c r="F179" s="4" t="s">
        <v>181</v>
      </c>
      <c r="G179" s="4"/>
      <c r="H179" s="4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>
      <c r="A180" s="4"/>
      <c r="B180" s="4"/>
      <c r="C180" s="4"/>
      <c r="D180" s="4"/>
      <c r="E180" s="4"/>
      <c r="F180" s="4"/>
      <c r="G180" s="4" t="s">
        <v>182</v>
      </c>
      <c r="H180" s="4"/>
      <c r="I180" s="20">
        <v>407.96</v>
      </c>
      <c r="J180" s="20"/>
      <c r="K180" s="20">
        <v>0</v>
      </c>
      <c r="L180" s="20"/>
      <c r="M180" s="20">
        <f>ROUND((I180-K180),5)</f>
        <v>407.96</v>
      </c>
      <c r="N180" s="20"/>
      <c r="O180" s="20">
        <v>12340.23</v>
      </c>
      <c r="P180" s="20"/>
      <c r="Q180" s="20">
        <v>6634</v>
      </c>
      <c r="R180" s="20"/>
      <c r="S180" s="20">
        <f>ROUND((O180-Q180),5)</f>
        <v>5706.23</v>
      </c>
      <c r="T180" s="20"/>
      <c r="U180" s="20">
        <v>6634</v>
      </c>
    </row>
    <row r="181" spans="1:21">
      <c r="A181" s="4"/>
      <c r="B181" s="4"/>
      <c r="C181" s="4"/>
      <c r="D181" s="4"/>
      <c r="E181" s="4"/>
      <c r="F181" s="4"/>
      <c r="G181" s="4" t="s">
        <v>183</v>
      </c>
      <c r="H181" s="4"/>
      <c r="I181" s="20">
        <v>1525</v>
      </c>
      <c r="J181" s="20"/>
      <c r="K181" s="20">
        <v>0</v>
      </c>
      <c r="L181" s="20"/>
      <c r="M181" s="20">
        <f>ROUND((I181-K181),5)</f>
        <v>1525</v>
      </c>
      <c r="N181" s="20"/>
      <c r="O181" s="20">
        <v>13084.44</v>
      </c>
      <c r="P181" s="20"/>
      <c r="Q181" s="20">
        <v>4939</v>
      </c>
      <c r="R181" s="20"/>
      <c r="S181" s="20">
        <f>ROUND((O181-Q181),5)</f>
        <v>8145.44</v>
      </c>
      <c r="T181" s="20"/>
      <c r="U181" s="20">
        <v>4939</v>
      </c>
    </row>
    <row r="182" spans="1:21">
      <c r="A182" s="4"/>
      <c r="B182" s="4"/>
      <c r="C182" s="4"/>
      <c r="D182" s="4"/>
      <c r="E182" s="4"/>
      <c r="F182" s="4"/>
      <c r="G182" s="4" t="s">
        <v>184</v>
      </c>
      <c r="H182" s="4"/>
      <c r="I182" s="20">
        <v>0</v>
      </c>
      <c r="J182" s="20"/>
      <c r="K182" s="20">
        <v>720</v>
      </c>
      <c r="L182" s="20"/>
      <c r="M182" s="20">
        <f>ROUND((I182-K182),5)</f>
        <v>-720</v>
      </c>
      <c r="N182" s="20"/>
      <c r="O182" s="20">
        <v>7671.41</v>
      </c>
      <c r="P182" s="20"/>
      <c r="Q182" s="20">
        <v>2796</v>
      </c>
      <c r="R182" s="20"/>
      <c r="S182" s="20">
        <f>ROUND((O182-Q182),5)</f>
        <v>4875.41</v>
      </c>
      <c r="T182" s="20"/>
      <c r="U182" s="20">
        <v>2796</v>
      </c>
    </row>
    <row r="183" spans="1:21">
      <c r="A183" s="4"/>
      <c r="B183" s="4"/>
      <c r="C183" s="4"/>
      <c r="D183" s="4"/>
      <c r="E183" s="4"/>
      <c r="F183" s="4"/>
      <c r="G183" s="4" t="s">
        <v>185</v>
      </c>
      <c r="H183" s="4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>
      <c r="A184" s="4"/>
      <c r="B184" s="4"/>
      <c r="C184" s="4"/>
      <c r="D184" s="4"/>
      <c r="E184" s="4"/>
      <c r="F184" s="4"/>
      <c r="G184" s="4"/>
      <c r="H184" s="4" t="s">
        <v>186</v>
      </c>
      <c r="I184" s="20">
        <v>125.2</v>
      </c>
      <c r="J184" s="20"/>
      <c r="K184" s="20"/>
      <c r="L184" s="20"/>
      <c r="M184" s="20"/>
      <c r="N184" s="20"/>
      <c r="O184" s="20">
        <v>1225.8</v>
      </c>
      <c r="P184" s="20"/>
      <c r="Q184" s="20"/>
      <c r="R184" s="20"/>
      <c r="S184" s="20"/>
      <c r="T184" s="20"/>
      <c r="U184" s="20"/>
    </row>
    <row r="185" spans="1:21">
      <c r="A185" s="4"/>
      <c r="B185" s="4"/>
      <c r="C185" s="4"/>
      <c r="D185" s="4"/>
      <c r="E185" s="4"/>
      <c r="F185" s="4"/>
      <c r="G185" s="4"/>
      <c r="H185" s="4" t="s">
        <v>187</v>
      </c>
      <c r="I185" s="20">
        <v>-640.87</v>
      </c>
      <c r="J185" s="20"/>
      <c r="K185" s="20">
        <v>801</v>
      </c>
      <c r="L185" s="20"/>
      <c r="M185" s="20">
        <f>ROUND((I185-K185),5)</f>
        <v>-1441.87</v>
      </c>
      <c r="N185" s="20"/>
      <c r="O185" s="20">
        <v>9100.93</v>
      </c>
      <c r="P185" s="20"/>
      <c r="Q185" s="20">
        <v>8811</v>
      </c>
      <c r="R185" s="20"/>
      <c r="S185" s="20">
        <f>ROUND((O185-Q185),5)</f>
        <v>289.93</v>
      </c>
      <c r="T185" s="20"/>
      <c r="U185" s="20">
        <v>9618</v>
      </c>
    </row>
    <row r="186" spans="1:21" ht="15.75" thickBot="1">
      <c r="A186" s="4"/>
      <c r="B186" s="4"/>
      <c r="C186" s="4"/>
      <c r="D186" s="4"/>
      <c r="E186" s="4"/>
      <c r="F186" s="4"/>
      <c r="G186" s="4"/>
      <c r="H186" s="4" t="s">
        <v>188</v>
      </c>
      <c r="I186" s="21">
        <v>0</v>
      </c>
      <c r="J186" s="20"/>
      <c r="K186" s="21">
        <v>0</v>
      </c>
      <c r="L186" s="20"/>
      <c r="M186" s="21">
        <f>ROUND((I186-K186),5)</f>
        <v>0</v>
      </c>
      <c r="N186" s="20"/>
      <c r="O186" s="21">
        <v>1180.22</v>
      </c>
      <c r="P186" s="20"/>
      <c r="Q186" s="21">
        <v>623</v>
      </c>
      <c r="R186" s="20"/>
      <c r="S186" s="21">
        <f>ROUND((O186-Q186),5)</f>
        <v>557.22</v>
      </c>
      <c r="T186" s="20"/>
      <c r="U186" s="21">
        <v>657</v>
      </c>
    </row>
    <row r="187" spans="1:21">
      <c r="A187" s="4"/>
      <c r="B187" s="4"/>
      <c r="C187" s="4"/>
      <c r="D187" s="4"/>
      <c r="E187" s="4"/>
      <c r="F187" s="4"/>
      <c r="G187" s="4" t="s">
        <v>189</v>
      </c>
      <c r="H187" s="4"/>
      <c r="I187" s="20">
        <f>ROUND(SUM(I183:I186),5)</f>
        <v>-515.66999999999996</v>
      </c>
      <c r="J187" s="20"/>
      <c r="K187" s="20">
        <f>ROUND(SUM(K183:K186),5)</f>
        <v>801</v>
      </c>
      <c r="L187" s="20"/>
      <c r="M187" s="20">
        <f>ROUND((I187-K187),5)</f>
        <v>-1316.67</v>
      </c>
      <c r="N187" s="20"/>
      <c r="O187" s="20">
        <f>ROUND(SUM(O183:O186),5)</f>
        <v>11506.95</v>
      </c>
      <c r="P187" s="20"/>
      <c r="Q187" s="20">
        <f>ROUND(SUM(Q183:Q186),5)</f>
        <v>9434</v>
      </c>
      <c r="R187" s="20"/>
      <c r="S187" s="20">
        <f>ROUND((O187-Q187),5)</f>
        <v>2072.9499999999998</v>
      </c>
      <c r="T187" s="20"/>
      <c r="U187" s="20">
        <f>ROUND(SUM(U183:U186),5)</f>
        <v>10275</v>
      </c>
    </row>
    <row r="188" spans="1:21">
      <c r="A188" s="4"/>
      <c r="B188" s="4"/>
      <c r="C188" s="4"/>
      <c r="D188" s="4"/>
      <c r="E188" s="4"/>
      <c r="F188" s="4"/>
      <c r="G188" s="4" t="s">
        <v>190</v>
      </c>
      <c r="H188" s="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>
      <c r="A189" s="4"/>
      <c r="B189" s="4"/>
      <c r="C189" s="4"/>
      <c r="D189" s="4"/>
      <c r="E189" s="4"/>
      <c r="F189" s="4"/>
      <c r="G189" s="4"/>
      <c r="H189" s="4" t="s">
        <v>191</v>
      </c>
      <c r="I189" s="20">
        <v>270.27</v>
      </c>
      <c r="J189" s="20"/>
      <c r="K189" s="20">
        <v>376</v>
      </c>
      <c r="L189" s="20"/>
      <c r="M189" s="20">
        <f>ROUND((I189-K189),5)</f>
        <v>-105.73</v>
      </c>
      <c r="N189" s="20"/>
      <c r="O189" s="20">
        <v>294544.09000000003</v>
      </c>
      <c r="P189" s="20"/>
      <c r="Q189" s="20">
        <v>289892</v>
      </c>
      <c r="R189" s="20"/>
      <c r="S189" s="20">
        <f>ROUND((O189-Q189),5)</f>
        <v>4652.09</v>
      </c>
      <c r="T189" s="20"/>
      <c r="U189" s="20">
        <v>290785</v>
      </c>
    </row>
    <row r="190" spans="1:21">
      <c r="A190" s="4"/>
      <c r="B190" s="4"/>
      <c r="C190" s="4"/>
      <c r="D190" s="4"/>
      <c r="E190" s="4"/>
      <c r="F190" s="4"/>
      <c r="G190" s="4"/>
      <c r="H190" s="4" t="s">
        <v>192</v>
      </c>
      <c r="I190" s="20">
        <v>34.9</v>
      </c>
      <c r="J190" s="20"/>
      <c r="K190" s="20"/>
      <c r="L190" s="20"/>
      <c r="M190" s="20"/>
      <c r="N190" s="20"/>
      <c r="O190" s="20">
        <v>383.9</v>
      </c>
      <c r="P190" s="20"/>
      <c r="Q190" s="20"/>
      <c r="R190" s="20"/>
      <c r="S190" s="20"/>
      <c r="T190" s="20"/>
      <c r="U190" s="20"/>
    </row>
    <row r="191" spans="1:21" ht="15.75" thickBot="1">
      <c r="A191" s="4"/>
      <c r="B191" s="4"/>
      <c r="C191" s="4"/>
      <c r="D191" s="4"/>
      <c r="E191" s="4"/>
      <c r="F191" s="4"/>
      <c r="G191" s="4"/>
      <c r="H191" s="4" t="s">
        <v>193</v>
      </c>
      <c r="I191" s="21">
        <v>24.99</v>
      </c>
      <c r="J191" s="20"/>
      <c r="K191" s="21">
        <v>34</v>
      </c>
      <c r="L191" s="20"/>
      <c r="M191" s="21">
        <f>ROUND((I191-K191),5)</f>
        <v>-9.01</v>
      </c>
      <c r="N191" s="20"/>
      <c r="O191" s="21">
        <v>27595.39</v>
      </c>
      <c r="P191" s="20"/>
      <c r="Q191" s="21">
        <v>25922</v>
      </c>
      <c r="R191" s="20"/>
      <c r="S191" s="21">
        <f>ROUND((O191-Q191),5)</f>
        <v>1673.39</v>
      </c>
      <c r="T191" s="20"/>
      <c r="U191" s="21">
        <v>26000</v>
      </c>
    </row>
    <row r="192" spans="1:21">
      <c r="A192" s="4"/>
      <c r="B192" s="4"/>
      <c r="C192" s="4"/>
      <c r="D192" s="4"/>
      <c r="E192" s="4"/>
      <c r="F192" s="4"/>
      <c r="G192" s="4" t="s">
        <v>194</v>
      </c>
      <c r="H192" s="4"/>
      <c r="I192" s="20">
        <f>ROUND(SUM(I188:I191),5)</f>
        <v>330.16</v>
      </c>
      <c r="J192" s="20"/>
      <c r="K192" s="20">
        <f>ROUND(SUM(K188:K191),5)</f>
        <v>410</v>
      </c>
      <c r="L192" s="20"/>
      <c r="M192" s="20">
        <f>ROUND((I192-K192),5)</f>
        <v>-79.84</v>
      </c>
      <c r="N192" s="20"/>
      <c r="O192" s="20">
        <f>ROUND(SUM(O188:O191),5)</f>
        <v>322523.38</v>
      </c>
      <c r="P192" s="20"/>
      <c r="Q192" s="20">
        <f>ROUND(SUM(Q188:Q191),5)</f>
        <v>315814</v>
      </c>
      <c r="R192" s="20"/>
      <c r="S192" s="20">
        <f>ROUND((O192-Q192),5)</f>
        <v>6709.38</v>
      </c>
      <c r="T192" s="20"/>
      <c r="U192" s="20">
        <f>ROUND(SUM(U188:U191),5)</f>
        <v>316785</v>
      </c>
    </row>
    <row r="193" spans="1:21">
      <c r="A193" s="4"/>
      <c r="B193" s="4"/>
      <c r="C193" s="4"/>
      <c r="D193" s="4"/>
      <c r="E193" s="4"/>
      <c r="F193" s="4"/>
      <c r="G193" s="4" t="s">
        <v>195</v>
      </c>
      <c r="H193" s="4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15.75" thickBot="1">
      <c r="A194" s="4"/>
      <c r="B194" s="4"/>
      <c r="C194" s="4"/>
      <c r="D194" s="4"/>
      <c r="E194" s="4"/>
      <c r="F194" s="4"/>
      <c r="G194" s="4"/>
      <c r="H194" s="4" t="s">
        <v>196</v>
      </c>
      <c r="I194" s="22">
        <v>0</v>
      </c>
      <c r="J194" s="20"/>
      <c r="K194" s="22">
        <v>0</v>
      </c>
      <c r="L194" s="20"/>
      <c r="M194" s="22">
        <f>ROUND((I194-K194),5)</f>
        <v>0</v>
      </c>
      <c r="N194" s="20"/>
      <c r="O194" s="22">
        <v>660.14</v>
      </c>
      <c r="P194" s="20"/>
      <c r="Q194" s="22">
        <v>250</v>
      </c>
      <c r="R194" s="20"/>
      <c r="S194" s="22">
        <f>ROUND((O194-Q194),5)</f>
        <v>410.14</v>
      </c>
      <c r="T194" s="20"/>
      <c r="U194" s="22">
        <v>250</v>
      </c>
    </row>
    <row r="195" spans="1:21" ht="15.75" thickBot="1">
      <c r="A195" s="4"/>
      <c r="B195" s="4"/>
      <c r="C195" s="4"/>
      <c r="D195" s="4"/>
      <c r="E195" s="4"/>
      <c r="F195" s="4"/>
      <c r="G195" s="4" t="s">
        <v>197</v>
      </c>
      <c r="H195" s="4"/>
      <c r="I195" s="26">
        <f>ROUND(SUM(I193:I194),5)</f>
        <v>0</v>
      </c>
      <c r="J195" s="20"/>
      <c r="K195" s="26">
        <f>ROUND(SUM(K193:K194),5)</f>
        <v>0</v>
      </c>
      <c r="L195" s="20"/>
      <c r="M195" s="26">
        <f>ROUND((I195-K195),5)</f>
        <v>0</v>
      </c>
      <c r="N195" s="20"/>
      <c r="O195" s="26">
        <f>ROUND(SUM(O193:O194),5)</f>
        <v>660.14</v>
      </c>
      <c r="P195" s="20"/>
      <c r="Q195" s="26">
        <f>ROUND(SUM(Q193:Q194),5)</f>
        <v>250</v>
      </c>
      <c r="R195" s="20"/>
      <c r="S195" s="26">
        <f>ROUND((O195-Q195),5)</f>
        <v>410.14</v>
      </c>
      <c r="T195" s="20"/>
      <c r="U195" s="26">
        <f>ROUND(SUM(U193:U194),5)</f>
        <v>250</v>
      </c>
    </row>
    <row r="196" spans="1:21" ht="15.75" thickBot="1">
      <c r="A196" s="4"/>
      <c r="B196" s="4"/>
      <c r="C196" s="4"/>
      <c r="D196" s="4"/>
      <c r="E196" s="4"/>
      <c r="F196" s="4" t="s">
        <v>198</v>
      </c>
      <c r="G196" s="4"/>
      <c r="H196" s="4"/>
      <c r="I196" s="23">
        <f>ROUND(SUM(I179:I182)+I187+I192+I195,5)</f>
        <v>1747.45</v>
      </c>
      <c r="J196" s="20"/>
      <c r="K196" s="23">
        <f>ROUND(SUM(K179:K182)+K187+K192+K195,5)</f>
        <v>1931</v>
      </c>
      <c r="L196" s="20"/>
      <c r="M196" s="23">
        <f>ROUND((I196-K196),5)</f>
        <v>-183.55</v>
      </c>
      <c r="N196" s="20"/>
      <c r="O196" s="23">
        <f>ROUND(SUM(O179:O182)+O187+O192+O195,5)</f>
        <v>367786.55</v>
      </c>
      <c r="P196" s="20"/>
      <c r="Q196" s="23">
        <f>ROUND(SUM(Q179:Q182)+Q187+Q192+Q195,5)</f>
        <v>339867</v>
      </c>
      <c r="R196" s="20"/>
      <c r="S196" s="23">
        <f>ROUND((O196-Q196),5)</f>
        <v>27919.55</v>
      </c>
      <c r="T196" s="20"/>
      <c r="U196" s="23">
        <f>ROUND(SUM(U179:U182)+U187+U192+U195,5)</f>
        <v>341679</v>
      </c>
    </row>
    <row r="197" spans="1:21">
      <c r="A197" s="4"/>
      <c r="B197" s="4"/>
      <c r="C197" s="4"/>
      <c r="D197" s="4"/>
      <c r="E197" s="18" t="s">
        <v>199</v>
      </c>
      <c r="F197" s="18"/>
      <c r="G197" s="18"/>
      <c r="H197" s="18"/>
      <c r="I197" s="27">
        <f>ROUND(I178+I196,5)</f>
        <v>1747.45</v>
      </c>
      <c r="J197" s="27"/>
      <c r="K197" s="27">
        <f>ROUND(K178+K196,5)</f>
        <v>1931</v>
      </c>
      <c r="L197" s="27"/>
      <c r="M197" s="27">
        <f>ROUND((I197-K197),5)</f>
        <v>-183.55</v>
      </c>
      <c r="N197" s="27"/>
      <c r="O197" s="27">
        <f>ROUND(O178+O196,5)</f>
        <v>367786.55</v>
      </c>
      <c r="P197" s="27"/>
      <c r="Q197" s="27">
        <f>ROUND(Q178+Q196,5)</f>
        <v>339867</v>
      </c>
      <c r="R197" s="27"/>
      <c r="S197" s="27">
        <f>ROUND((O197-Q197),5)</f>
        <v>27919.55</v>
      </c>
      <c r="T197" s="27"/>
      <c r="U197" s="27">
        <f>ROUND(U178+U196,5)</f>
        <v>341679</v>
      </c>
    </row>
    <row r="198" spans="1:21">
      <c r="A198" s="4"/>
      <c r="B198" s="4"/>
      <c r="C198" s="4"/>
      <c r="D198" s="4"/>
      <c r="E198" s="4" t="s">
        <v>200</v>
      </c>
      <c r="F198" s="4"/>
      <c r="G198" s="4"/>
      <c r="H198" s="4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>
      <c r="A199" s="4"/>
      <c r="B199" s="4"/>
      <c r="C199" s="4"/>
      <c r="D199" s="4"/>
      <c r="E199" s="4"/>
      <c r="F199" s="4" t="s">
        <v>201</v>
      </c>
      <c r="G199" s="4"/>
      <c r="H199" s="4"/>
      <c r="I199" s="20">
        <v>0</v>
      </c>
      <c r="J199" s="20"/>
      <c r="K199" s="20">
        <v>0</v>
      </c>
      <c r="L199" s="20"/>
      <c r="M199" s="20">
        <f>ROUND((I199-K199),5)</f>
        <v>0</v>
      </c>
      <c r="N199" s="20"/>
      <c r="O199" s="20">
        <v>3088.06</v>
      </c>
      <c r="P199" s="20"/>
      <c r="Q199" s="20">
        <v>82</v>
      </c>
      <c r="R199" s="20"/>
      <c r="S199" s="20">
        <f>ROUND((O199-Q199),5)</f>
        <v>3006.06</v>
      </c>
      <c r="T199" s="20"/>
      <c r="U199" s="20">
        <v>82</v>
      </c>
    </row>
    <row r="200" spans="1:21">
      <c r="A200" s="4"/>
      <c r="B200" s="4"/>
      <c r="C200" s="4"/>
      <c r="D200" s="4"/>
      <c r="E200" s="4"/>
      <c r="F200" s="4" t="s">
        <v>202</v>
      </c>
      <c r="G200" s="4"/>
      <c r="H200" s="4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>
      <c r="A201" s="4"/>
      <c r="B201" s="4"/>
      <c r="C201" s="4"/>
      <c r="D201" s="4"/>
      <c r="E201" s="4"/>
      <c r="F201" s="4"/>
      <c r="G201" s="4" t="s">
        <v>203</v>
      </c>
      <c r="H201" s="4"/>
      <c r="I201" s="20">
        <v>-142.41999999999999</v>
      </c>
      <c r="J201" s="20"/>
      <c r="K201" s="20">
        <v>134</v>
      </c>
      <c r="L201" s="20"/>
      <c r="M201" s="20">
        <f>ROUND((I201-K201),5)</f>
        <v>-276.42</v>
      </c>
      <c r="N201" s="20"/>
      <c r="O201" s="20">
        <v>2022.49</v>
      </c>
      <c r="P201" s="20"/>
      <c r="Q201" s="20">
        <v>2121</v>
      </c>
      <c r="R201" s="20"/>
      <c r="S201" s="20">
        <f>ROUND((O201-Q201),5)</f>
        <v>-98.51</v>
      </c>
      <c r="T201" s="20"/>
      <c r="U201" s="20">
        <v>2255</v>
      </c>
    </row>
    <row r="202" spans="1:21">
      <c r="A202" s="4"/>
      <c r="B202" s="4"/>
      <c r="C202" s="4"/>
      <c r="D202" s="4"/>
      <c r="E202" s="4"/>
      <c r="F202" s="4"/>
      <c r="G202" s="4" t="s">
        <v>204</v>
      </c>
      <c r="H202" s="4"/>
      <c r="I202" s="20">
        <v>498.27</v>
      </c>
      <c r="J202" s="20"/>
      <c r="K202" s="20">
        <v>87</v>
      </c>
      <c r="L202" s="20"/>
      <c r="M202" s="20">
        <f>ROUND((I202-K202),5)</f>
        <v>411.27</v>
      </c>
      <c r="N202" s="20"/>
      <c r="O202" s="20">
        <v>6139.19</v>
      </c>
      <c r="P202" s="20"/>
      <c r="Q202" s="20">
        <v>839</v>
      </c>
      <c r="R202" s="20"/>
      <c r="S202" s="20">
        <f>ROUND((O202-Q202),5)</f>
        <v>5300.19</v>
      </c>
      <c r="T202" s="20"/>
      <c r="U202" s="20">
        <v>879</v>
      </c>
    </row>
    <row r="203" spans="1:21" ht="15.75" thickBot="1">
      <c r="A203" s="4"/>
      <c r="B203" s="4"/>
      <c r="C203" s="4"/>
      <c r="D203" s="4"/>
      <c r="E203" s="4"/>
      <c r="F203" s="4"/>
      <c r="G203" s="4" t="s">
        <v>205</v>
      </c>
      <c r="H203" s="4"/>
      <c r="I203" s="21">
        <v>104.91</v>
      </c>
      <c r="J203" s="20"/>
      <c r="K203" s="21">
        <v>0</v>
      </c>
      <c r="L203" s="20"/>
      <c r="M203" s="21">
        <f>ROUND((I203-K203),5)</f>
        <v>104.91</v>
      </c>
      <c r="N203" s="20"/>
      <c r="O203" s="21">
        <v>6779.64</v>
      </c>
      <c r="P203" s="20"/>
      <c r="Q203" s="21">
        <v>1717</v>
      </c>
      <c r="R203" s="20"/>
      <c r="S203" s="21">
        <f>ROUND((O203-Q203),5)</f>
        <v>5062.6400000000003</v>
      </c>
      <c r="T203" s="20"/>
      <c r="U203" s="21">
        <v>1717</v>
      </c>
    </row>
    <row r="204" spans="1:21">
      <c r="A204" s="4"/>
      <c r="B204" s="4"/>
      <c r="C204" s="4"/>
      <c r="D204" s="4"/>
      <c r="E204" s="4"/>
      <c r="F204" s="4" t="s">
        <v>206</v>
      </c>
      <c r="G204" s="4"/>
      <c r="H204" s="4"/>
      <c r="I204" s="20">
        <f>ROUND(SUM(I200:I203),5)</f>
        <v>460.76</v>
      </c>
      <c r="J204" s="20"/>
      <c r="K204" s="20">
        <f>ROUND(SUM(K200:K203),5)</f>
        <v>221</v>
      </c>
      <c r="L204" s="20"/>
      <c r="M204" s="20">
        <f>ROUND((I204-K204),5)</f>
        <v>239.76</v>
      </c>
      <c r="N204" s="20"/>
      <c r="O204" s="20">
        <f>ROUND(SUM(O200:O203),5)</f>
        <v>14941.32</v>
      </c>
      <c r="P204" s="20"/>
      <c r="Q204" s="20">
        <f>ROUND(SUM(Q200:Q203),5)</f>
        <v>4677</v>
      </c>
      <c r="R204" s="20"/>
      <c r="S204" s="20">
        <f>ROUND((O204-Q204),5)</f>
        <v>10264.32</v>
      </c>
      <c r="T204" s="20"/>
      <c r="U204" s="20">
        <f>ROUND(SUM(U200:U203),5)</f>
        <v>4851</v>
      </c>
    </row>
    <row r="205" spans="1:21">
      <c r="A205" s="4"/>
      <c r="B205" s="4"/>
      <c r="C205" s="4"/>
      <c r="D205" s="4"/>
      <c r="E205" s="4"/>
      <c r="F205" s="4" t="s">
        <v>207</v>
      </c>
      <c r="G205" s="4"/>
      <c r="H205" s="4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>
      <c r="A206" s="4"/>
      <c r="B206" s="4"/>
      <c r="C206" s="4"/>
      <c r="D206" s="4"/>
      <c r="E206" s="4"/>
      <c r="F206" s="4"/>
      <c r="G206" s="4" t="s">
        <v>208</v>
      </c>
      <c r="H206" s="4"/>
      <c r="I206" s="20">
        <v>9072.18</v>
      </c>
      <c r="J206" s="20"/>
      <c r="K206" s="20">
        <v>8137</v>
      </c>
      <c r="L206" s="20"/>
      <c r="M206" s="20">
        <f>ROUND((I206-K206),5)</f>
        <v>935.18</v>
      </c>
      <c r="N206" s="20"/>
      <c r="O206" s="20">
        <v>196186.27</v>
      </c>
      <c r="P206" s="20"/>
      <c r="Q206" s="20">
        <v>151023</v>
      </c>
      <c r="R206" s="20"/>
      <c r="S206" s="20">
        <f>ROUND((O206-Q206),5)</f>
        <v>45163.27</v>
      </c>
      <c r="T206" s="20"/>
      <c r="U206" s="20">
        <v>158323</v>
      </c>
    </row>
    <row r="207" spans="1:21">
      <c r="A207" s="4"/>
      <c r="B207" s="4"/>
      <c r="C207" s="4"/>
      <c r="D207" s="4"/>
      <c r="E207" s="4"/>
      <c r="F207" s="4"/>
      <c r="G207" s="4" t="s">
        <v>209</v>
      </c>
      <c r="H207" s="4"/>
      <c r="I207" s="20">
        <v>3754.71</v>
      </c>
      <c r="J207" s="20"/>
      <c r="K207" s="20">
        <v>1046</v>
      </c>
      <c r="L207" s="20"/>
      <c r="M207" s="20">
        <f>ROUND((I207-K207),5)</f>
        <v>2708.71</v>
      </c>
      <c r="N207" s="20"/>
      <c r="O207" s="20">
        <v>29445.13</v>
      </c>
      <c r="P207" s="20"/>
      <c r="Q207" s="20">
        <v>7872</v>
      </c>
      <c r="R207" s="20"/>
      <c r="S207" s="20">
        <f>ROUND((O207-Q207),5)</f>
        <v>21573.13</v>
      </c>
      <c r="T207" s="20"/>
      <c r="U207" s="20">
        <v>8858</v>
      </c>
    </row>
    <row r="208" spans="1:21" ht="15.75" thickBot="1">
      <c r="A208" s="4"/>
      <c r="B208" s="4"/>
      <c r="C208" s="4"/>
      <c r="D208" s="4"/>
      <c r="E208" s="4"/>
      <c r="F208" s="4"/>
      <c r="G208" s="4" t="s">
        <v>210</v>
      </c>
      <c r="H208" s="4"/>
      <c r="I208" s="21">
        <v>839.17</v>
      </c>
      <c r="J208" s="20"/>
      <c r="K208" s="21">
        <v>848</v>
      </c>
      <c r="L208" s="20"/>
      <c r="M208" s="21">
        <f>ROUND((I208-K208),5)</f>
        <v>-8.83</v>
      </c>
      <c r="N208" s="20"/>
      <c r="O208" s="21">
        <v>17356.18</v>
      </c>
      <c r="P208" s="20"/>
      <c r="Q208" s="21">
        <v>15097</v>
      </c>
      <c r="R208" s="20"/>
      <c r="S208" s="21">
        <f>ROUND((O208-Q208),5)</f>
        <v>2259.1799999999998</v>
      </c>
      <c r="T208" s="20"/>
      <c r="U208" s="21">
        <v>15829</v>
      </c>
    </row>
    <row r="209" spans="1:21">
      <c r="A209" s="4"/>
      <c r="B209" s="4"/>
      <c r="C209" s="4"/>
      <c r="D209" s="4"/>
      <c r="E209" s="4"/>
      <c r="F209" s="4" t="s">
        <v>211</v>
      </c>
      <c r="G209" s="4"/>
      <c r="H209" s="4"/>
      <c r="I209" s="20">
        <f>ROUND(SUM(I205:I208),5)</f>
        <v>13666.06</v>
      </c>
      <c r="J209" s="20"/>
      <c r="K209" s="20">
        <f>ROUND(SUM(K205:K208),5)</f>
        <v>10031</v>
      </c>
      <c r="L209" s="20"/>
      <c r="M209" s="20">
        <f>ROUND((I209-K209),5)</f>
        <v>3635.06</v>
      </c>
      <c r="N209" s="20"/>
      <c r="O209" s="20">
        <f>ROUND(SUM(O205:O208),5)</f>
        <v>242987.58</v>
      </c>
      <c r="P209" s="20"/>
      <c r="Q209" s="20">
        <f>ROUND(SUM(Q205:Q208),5)</f>
        <v>173992</v>
      </c>
      <c r="R209" s="20"/>
      <c r="S209" s="20">
        <f>ROUND((O209-Q209),5)</f>
        <v>68995.58</v>
      </c>
      <c r="T209" s="20"/>
      <c r="U209" s="20">
        <f>ROUND(SUM(U205:U208),5)</f>
        <v>183010</v>
      </c>
    </row>
    <row r="210" spans="1:21">
      <c r="A210" s="4"/>
      <c r="B210" s="4"/>
      <c r="C210" s="4"/>
      <c r="D210" s="4"/>
      <c r="E210" s="4"/>
      <c r="F210" s="4" t="s">
        <v>212</v>
      </c>
      <c r="G210" s="4"/>
      <c r="H210" s="4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</row>
    <row r="211" spans="1:21">
      <c r="A211" s="4"/>
      <c r="B211" s="4"/>
      <c r="C211" s="4"/>
      <c r="D211" s="4"/>
      <c r="E211" s="4"/>
      <c r="F211" s="4"/>
      <c r="G211" s="4" t="s">
        <v>213</v>
      </c>
      <c r="H211" s="4"/>
      <c r="I211" s="20">
        <v>164.89</v>
      </c>
      <c r="J211" s="20"/>
      <c r="K211" s="20">
        <v>243</v>
      </c>
      <c r="L211" s="20"/>
      <c r="M211" s="20">
        <f>ROUND((I211-K211),5)</f>
        <v>-78.11</v>
      </c>
      <c r="N211" s="20"/>
      <c r="O211" s="20">
        <v>1519.47</v>
      </c>
      <c r="P211" s="20"/>
      <c r="Q211" s="20">
        <v>1779</v>
      </c>
      <c r="R211" s="20"/>
      <c r="S211" s="20">
        <f>ROUND((O211-Q211),5)</f>
        <v>-259.52999999999997</v>
      </c>
      <c r="T211" s="20"/>
      <c r="U211" s="20">
        <v>1779</v>
      </c>
    </row>
    <row r="212" spans="1:21" ht="15.75" thickBot="1">
      <c r="A212" s="4"/>
      <c r="B212" s="4"/>
      <c r="C212" s="4"/>
      <c r="D212" s="4"/>
      <c r="E212" s="4"/>
      <c r="F212" s="4"/>
      <c r="G212" s="4" t="s">
        <v>214</v>
      </c>
      <c r="H212" s="4"/>
      <c r="I212" s="22">
        <v>0</v>
      </c>
      <c r="J212" s="20"/>
      <c r="K212" s="22"/>
      <c r="L212" s="20"/>
      <c r="M212" s="22"/>
      <c r="N212" s="20"/>
      <c r="O212" s="22">
        <v>335.98</v>
      </c>
      <c r="P212" s="20"/>
      <c r="Q212" s="22"/>
      <c r="R212" s="20"/>
      <c r="S212" s="22"/>
      <c r="T212" s="20"/>
      <c r="U212" s="22"/>
    </row>
    <row r="213" spans="1:21" ht="15.75" thickBot="1">
      <c r="A213" s="4"/>
      <c r="B213" s="4"/>
      <c r="C213" s="4"/>
      <c r="D213" s="4"/>
      <c r="E213" s="4"/>
      <c r="F213" s="4" t="s">
        <v>215</v>
      </c>
      <c r="G213" s="4"/>
      <c r="H213" s="4"/>
      <c r="I213" s="23">
        <f>ROUND(SUM(I210:I212),5)</f>
        <v>164.89</v>
      </c>
      <c r="J213" s="20"/>
      <c r="K213" s="23">
        <f>ROUND(SUM(K210:K212),5)</f>
        <v>243</v>
      </c>
      <c r="L213" s="20"/>
      <c r="M213" s="23">
        <f>ROUND((I213-K213),5)</f>
        <v>-78.11</v>
      </c>
      <c r="N213" s="20"/>
      <c r="O213" s="23">
        <f>ROUND(SUM(O210:O212),5)</f>
        <v>1855.45</v>
      </c>
      <c r="P213" s="20"/>
      <c r="Q213" s="23">
        <f>ROUND(SUM(Q210:Q212),5)</f>
        <v>1779</v>
      </c>
      <c r="R213" s="20"/>
      <c r="S213" s="23">
        <f>ROUND((O213-Q213),5)</f>
        <v>76.45</v>
      </c>
      <c r="T213" s="20"/>
      <c r="U213" s="23">
        <f>ROUND(SUM(U210:U212),5)</f>
        <v>1779</v>
      </c>
    </row>
    <row r="214" spans="1:21">
      <c r="A214" s="4"/>
      <c r="B214" s="4"/>
      <c r="C214" s="4"/>
      <c r="D214" s="4"/>
      <c r="E214" s="18" t="s">
        <v>216</v>
      </c>
      <c r="F214" s="18"/>
      <c r="G214" s="18"/>
      <c r="H214" s="18"/>
      <c r="I214" s="27">
        <f>ROUND(SUM(I198:I199)+I204+I209+I213,5)</f>
        <v>14291.71</v>
      </c>
      <c r="J214" s="27"/>
      <c r="K214" s="27">
        <f>ROUND(SUM(K198:K199)+K204+K209+K213,5)</f>
        <v>10495</v>
      </c>
      <c r="L214" s="27"/>
      <c r="M214" s="27">
        <f>ROUND((I214-K214),5)</f>
        <v>3796.71</v>
      </c>
      <c r="N214" s="27"/>
      <c r="O214" s="27">
        <f>ROUND(SUM(O198:O199)+O204+O209+O213,5)</f>
        <v>262872.40999999997</v>
      </c>
      <c r="P214" s="27"/>
      <c r="Q214" s="27">
        <f>ROUND(SUM(Q198:Q199)+Q204+Q209+Q213,5)</f>
        <v>180530</v>
      </c>
      <c r="R214" s="27"/>
      <c r="S214" s="27">
        <f>ROUND((O214-Q214),5)</f>
        <v>82342.41</v>
      </c>
      <c r="T214" s="27"/>
      <c r="U214" s="27">
        <f>ROUND(SUM(U198:U199)+U204+U209+U213,5)</f>
        <v>189722</v>
      </c>
    </row>
    <row r="215" spans="1:21">
      <c r="A215" s="4"/>
      <c r="B215" s="4"/>
      <c r="C215" s="4"/>
      <c r="D215" s="4"/>
      <c r="E215" s="4" t="s">
        <v>217</v>
      </c>
      <c r="F215" s="4"/>
      <c r="G215" s="4"/>
      <c r="H215" s="4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>
      <c r="A216" s="4"/>
      <c r="B216" s="4"/>
      <c r="C216" s="4"/>
      <c r="D216" s="4"/>
      <c r="E216" s="4"/>
      <c r="F216" s="4" t="s">
        <v>218</v>
      </c>
      <c r="G216" s="4"/>
      <c r="H216" s="4"/>
      <c r="I216" s="20">
        <v>0</v>
      </c>
      <c r="J216" s="20"/>
      <c r="K216" s="20">
        <v>190</v>
      </c>
      <c r="L216" s="20"/>
      <c r="M216" s="20">
        <f>ROUND((I216-K216),5)</f>
        <v>-190</v>
      </c>
      <c r="N216" s="20"/>
      <c r="O216" s="20">
        <v>265.83999999999997</v>
      </c>
      <c r="P216" s="20"/>
      <c r="Q216" s="20">
        <v>603</v>
      </c>
      <c r="R216" s="20"/>
      <c r="S216" s="20">
        <f>ROUND((O216-Q216),5)</f>
        <v>-337.16</v>
      </c>
      <c r="T216" s="20"/>
      <c r="U216" s="20">
        <v>603</v>
      </c>
    </row>
    <row r="217" spans="1:21">
      <c r="A217" s="4"/>
      <c r="B217" s="4"/>
      <c r="C217" s="4"/>
      <c r="D217" s="4"/>
      <c r="E217" s="4"/>
      <c r="F217" s="4" t="s">
        <v>219</v>
      </c>
      <c r="G217" s="4"/>
      <c r="H217" s="4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21">
      <c r="A218" s="4"/>
      <c r="B218" s="4"/>
      <c r="C218" s="4"/>
      <c r="D218" s="4"/>
      <c r="E218" s="4"/>
      <c r="F218" s="4"/>
      <c r="G218" s="4" t="s">
        <v>220</v>
      </c>
      <c r="H218" s="4"/>
      <c r="I218" s="20">
        <v>-1885.75</v>
      </c>
      <c r="J218" s="20"/>
      <c r="K218" s="20"/>
      <c r="L218" s="20"/>
      <c r="M218" s="20"/>
      <c r="N218" s="20"/>
      <c r="O218" s="20">
        <v>-7577.76</v>
      </c>
      <c r="P218" s="20"/>
      <c r="Q218" s="20">
        <v>1200</v>
      </c>
      <c r="R218" s="20"/>
      <c r="S218" s="20">
        <f>ROUND((O218-Q218),5)</f>
        <v>-8777.76</v>
      </c>
      <c r="T218" s="20"/>
      <c r="U218" s="20">
        <v>1200</v>
      </c>
    </row>
    <row r="219" spans="1:21" ht="15.75" thickBot="1">
      <c r="A219" s="4"/>
      <c r="B219" s="4"/>
      <c r="C219" s="4"/>
      <c r="D219" s="4"/>
      <c r="E219" s="4"/>
      <c r="F219" s="4"/>
      <c r="G219" s="4" t="s">
        <v>221</v>
      </c>
      <c r="H219" s="4"/>
      <c r="I219" s="21">
        <v>0</v>
      </c>
      <c r="J219" s="20"/>
      <c r="K219" s="21">
        <v>0</v>
      </c>
      <c r="L219" s="20"/>
      <c r="M219" s="21">
        <f>ROUND((I219-K219),5)</f>
        <v>0</v>
      </c>
      <c r="N219" s="20"/>
      <c r="O219" s="21">
        <v>97.47</v>
      </c>
      <c r="P219" s="20"/>
      <c r="Q219" s="21">
        <v>179</v>
      </c>
      <c r="R219" s="20"/>
      <c r="S219" s="21">
        <f>ROUND((O219-Q219),5)</f>
        <v>-81.53</v>
      </c>
      <c r="T219" s="20"/>
      <c r="U219" s="21">
        <v>179</v>
      </c>
    </row>
    <row r="220" spans="1:21">
      <c r="A220" s="4"/>
      <c r="B220" s="4"/>
      <c r="C220" s="4"/>
      <c r="D220" s="4"/>
      <c r="E220" s="4"/>
      <c r="F220" s="4" t="s">
        <v>222</v>
      </c>
      <c r="G220" s="4"/>
      <c r="H220" s="4"/>
      <c r="I220" s="20">
        <f>ROUND(SUM(I217:I219),5)</f>
        <v>-1885.75</v>
      </c>
      <c r="J220" s="20"/>
      <c r="K220" s="20">
        <f>ROUND(SUM(K217:K219),5)</f>
        <v>0</v>
      </c>
      <c r="L220" s="20"/>
      <c r="M220" s="20">
        <f>ROUND((I220-K220),5)</f>
        <v>-1885.75</v>
      </c>
      <c r="N220" s="20"/>
      <c r="O220" s="20">
        <f>ROUND(SUM(O217:O219),5)</f>
        <v>-7480.29</v>
      </c>
      <c r="P220" s="20"/>
      <c r="Q220" s="20">
        <f>ROUND(SUM(Q217:Q219),5)</f>
        <v>1379</v>
      </c>
      <c r="R220" s="20"/>
      <c r="S220" s="20">
        <f>ROUND((O220-Q220),5)</f>
        <v>-8859.2900000000009</v>
      </c>
      <c r="T220" s="20"/>
      <c r="U220" s="20">
        <f>ROUND(SUM(U217:U219),5)</f>
        <v>1379</v>
      </c>
    </row>
    <row r="221" spans="1:21">
      <c r="A221" s="4"/>
      <c r="B221" s="4"/>
      <c r="C221" s="4"/>
      <c r="D221" s="4"/>
      <c r="E221" s="4"/>
      <c r="F221" s="4" t="s">
        <v>223</v>
      </c>
      <c r="G221" s="4"/>
      <c r="H221" s="4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>
      <c r="A222" s="4"/>
      <c r="B222" s="4"/>
      <c r="C222" s="4"/>
      <c r="D222" s="4"/>
      <c r="E222" s="4"/>
      <c r="F222" s="4"/>
      <c r="G222" s="4" t="s">
        <v>224</v>
      </c>
      <c r="H222" s="4"/>
      <c r="I222" s="20">
        <v>16.84</v>
      </c>
      <c r="J222" s="20"/>
      <c r="K222" s="20">
        <v>133</v>
      </c>
      <c r="L222" s="20"/>
      <c r="M222" s="20">
        <f>ROUND((I222-K222),5)</f>
        <v>-116.16</v>
      </c>
      <c r="N222" s="20"/>
      <c r="O222" s="20">
        <v>3731.81</v>
      </c>
      <c r="P222" s="20"/>
      <c r="Q222" s="20">
        <v>4282</v>
      </c>
      <c r="R222" s="20"/>
      <c r="S222" s="20">
        <f>ROUND((O222-Q222),5)</f>
        <v>-550.19000000000005</v>
      </c>
      <c r="T222" s="20"/>
      <c r="U222" s="20">
        <v>4403</v>
      </c>
    </row>
    <row r="223" spans="1:21" ht="15.75" thickBot="1">
      <c r="A223" s="4"/>
      <c r="B223" s="4"/>
      <c r="C223" s="4"/>
      <c r="D223" s="4"/>
      <c r="E223" s="4"/>
      <c r="F223" s="4"/>
      <c r="G223" s="4" t="s">
        <v>225</v>
      </c>
      <c r="H223" s="4"/>
      <c r="I223" s="22">
        <v>823.24</v>
      </c>
      <c r="J223" s="20"/>
      <c r="K223" s="22">
        <v>689</v>
      </c>
      <c r="L223" s="20"/>
      <c r="M223" s="22">
        <f>ROUND((I223-K223),5)</f>
        <v>134.24</v>
      </c>
      <c r="N223" s="20"/>
      <c r="O223" s="22">
        <v>6101.37</v>
      </c>
      <c r="P223" s="20"/>
      <c r="Q223" s="22">
        <v>4654</v>
      </c>
      <c r="R223" s="20"/>
      <c r="S223" s="22">
        <f>ROUND((O223-Q223),5)</f>
        <v>1447.37</v>
      </c>
      <c r="T223" s="20"/>
      <c r="U223" s="22">
        <v>4953</v>
      </c>
    </row>
    <row r="224" spans="1:21" ht="15.75" thickBot="1">
      <c r="A224" s="4"/>
      <c r="B224" s="4"/>
      <c r="C224" s="4"/>
      <c r="D224" s="4"/>
      <c r="E224" s="4"/>
      <c r="F224" s="4" t="s">
        <v>226</v>
      </c>
      <c r="G224" s="4"/>
      <c r="H224" s="4"/>
      <c r="I224" s="23">
        <f>ROUND(SUM(I221:I223),5)</f>
        <v>840.08</v>
      </c>
      <c r="J224" s="20"/>
      <c r="K224" s="23">
        <f>ROUND(SUM(K221:K223),5)</f>
        <v>822</v>
      </c>
      <c r="L224" s="20"/>
      <c r="M224" s="23">
        <f>ROUND((I224-K224),5)</f>
        <v>18.079999999999998</v>
      </c>
      <c r="N224" s="20"/>
      <c r="O224" s="23">
        <f>ROUND(SUM(O221:O223),5)</f>
        <v>9833.18</v>
      </c>
      <c r="P224" s="20"/>
      <c r="Q224" s="23">
        <f>ROUND(SUM(Q221:Q223),5)</f>
        <v>8936</v>
      </c>
      <c r="R224" s="20"/>
      <c r="S224" s="23">
        <f>ROUND((O224-Q224),5)</f>
        <v>897.18</v>
      </c>
      <c r="T224" s="20"/>
      <c r="U224" s="23">
        <f>ROUND(SUM(U221:U223),5)</f>
        <v>9356</v>
      </c>
    </row>
    <row r="225" spans="1:21">
      <c r="A225" s="4"/>
      <c r="B225" s="4"/>
      <c r="C225" s="4"/>
      <c r="D225" s="4"/>
      <c r="E225" s="18" t="s">
        <v>227</v>
      </c>
      <c r="F225" s="18"/>
      <c r="G225" s="18"/>
      <c r="H225" s="18"/>
      <c r="I225" s="27">
        <f>ROUND(SUM(I215:I216)+I220+I224,5)</f>
        <v>-1045.67</v>
      </c>
      <c r="J225" s="27"/>
      <c r="K225" s="27">
        <f>ROUND(SUM(K215:K216)+K220+K224,5)</f>
        <v>1012</v>
      </c>
      <c r="L225" s="27"/>
      <c r="M225" s="27">
        <f>ROUND((I225-K225),5)</f>
        <v>-2057.67</v>
      </c>
      <c r="N225" s="27"/>
      <c r="O225" s="27">
        <f>ROUND(SUM(O215:O216)+O220+O224,5)</f>
        <v>2618.73</v>
      </c>
      <c r="P225" s="27"/>
      <c r="Q225" s="27">
        <f>ROUND(SUM(Q215:Q216)+Q220+Q224,5)</f>
        <v>10918</v>
      </c>
      <c r="R225" s="27"/>
      <c r="S225" s="27">
        <f>ROUND((O225-Q225),5)</f>
        <v>-8299.27</v>
      </c>
      <c r="T225" s="27"/>
      <c r="U225" s="27">
        <f>ROUND(SUM(U215:U216)+U220+U224,5)</f>
        <v>11338</v>
      </c>
    </row>
    <row r="226" spans="1:21">
      <c r="A226" s="4"/>
      <c r="B226" s="4"/>
      <c r="C226" s="4"/>
      <c r="D226" s="4"/>
      <c r="E226" s="4" t="s">
        <v>228</v>
      </c>
      <c r="F226" s="4"/>
      <c r="G226" s="4"/>
      <c r="H226" s="4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21">
      <c r="A227" s="4"/>
      <c r="B227" s="4"/>
      <c r="C227" s="4"/>
      <c r="D227" s="4"/>
      <c r="E227" s="4"/>
      <c r="F227" s="4" t="s">
        <v>229</v>
      </c>
      <c r="G227" s="4"/>
      <c r="H227" s="4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>
      <c r="A228" s="4"/>
      <c r="B228" s="4"/>
      <c r="C228" s="4"/>
      <c r="D228" s="4"/>
      <c r="E228" s="4"/>
      <c r="F228" s="4"/>
      <c r="G228" s="4" t="s">
        <v>230</v>
      </c>
      <c r="H228" s="4"/>
      <c r="I228" s="20">
        <v>0</v>
      </c>
      <c r="J228" s="20"/>
      <c r="K228" s="20">
        <v>0</v>
      </c>
      <c r="L228" s="20"/>
      <c r="M228" s="20">
        <f>ROUND((I228-K228),5)</f>
        <v>0</v>
      </c>
      <c r="N228" s="20"/>
      <c r="O228" s="20">
        <v>1031.3599999999999</v>
      </c>
      <c r="P228" s="20"/>
      <c r="Q228" s="20">
        <v>2809</v>
      </c>
      <c r="R228" s="20"/>
      <c r="S228" s="20">
        <f>ROUND((O228-Q228),5)</f>
        <v>-1777.64</v>
      </c>
      <c r="T228" s="20"/>
      <c r="U228" s="20">
        <v>2809</v>
      </c>
    </row>
    <row r="229" spans="1:21">
      <c r="A229" s="4"/>
      <c r="B229" s="4"/>
      <c r="C229" s="4"/>
      <c r="D229" s="4"/>
      <c r="E229" s="4"/>
      <c r="F229" s="4"/>
      <c r="G229" s="4" t="s">
        <v>231</v>
      </c>
      <c r="H229" s="4"/>
      <c r="I229" s="20">
        <v>0</v>
      </c>
      <c r="J229" s="20"/>
      <c r="K229" s="20">
        <v>0</v>
      </c>
      <c r="L229" s="20"/>
      <c r="M229" s="20">
        <f>ROUND((I229-K229),5)</f>
        <v>0</v>
      </c>
      <c r="N229" s="20"/>
      <c r="O229" s="20">
        <v>750</v>
      </c>
      <c r="P229" s="20"/>
      <c r="Q229" s="20">
        <v>649</v>
      </c>
      <c r="R229" s="20"/>
      <c r="S229" s="20">
        <f>ROUND((O229-Q229),5)</f>
        <v>101</v>
      </c>
      <c r="T229" s="20"/>
      <c r="U229" s="20">
        <v>649</v>
      </c>
    </row>
    <row r="230" spans="1:21">
      <c r="A230" s="4"/>
      <c r="B230" s="4"/>
      <c r="C230" s="4"/>
      <c r="D230" s="4"/>
      <c r="E230" s="4"/>
      <c r="F230" s="4"/>
      <c r="G230" s="4" t="s">
        <v>232</v>
      </c>
      <c r="H230" s="4"/>
      <c r="I230" s="20">
        <v>0</v>
      </c>
      <c r="J230" s="20"/>
      <c r="K230" s="20">
        <v>0</v>
      </c>
      <c r="L230" s="20"/>
      <c r="M230" s="20">
        <f>ROUND((I230-K230),5)</f>
        <v>0</v>
      </c>
      <c r="N230" s="20"/>
      <c r="O230" s="20">
        <v>0</v>
      </c>
      <c r="P230" s="20"/>
      <c r="Q230" s="20">
        <v>0</v>
      </c>
      <c r="R230" s="20"/>
      <c r="S230" s="20">
        <f>ROUND((O230-Q230),5)</f>
        <v>0</v>
      </c>
      <c r="T230" s="20"/>
      <c r="U230" s="20">
        <v>0</v>
      </c>
    </row>
    <row r="231" spans="1:21">
      <c r="A231" s="4"/>
      <c r="B231" s="4"/>
      <c r="C231" s="4"/>
      <c r="D231" s="4"/>
      <c r="E231" s="4"/>
      <c r="F231" s="4"/>
      <c r="G231" s="4" t="s">
        <v>233</v>
      </c>
      <c r="H231" s="4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</row>
    <row r="232" spans="1:21">
      <c r="A232" s="4"/>
      <c r="B232" s="4"/>
      <c r="C232" s="4"/>
      <c r="D232" s="4"/>
      <c r="E232" s="4"/>
      <c r="F232" s="4"/>
      <c r="G232" s="4"/>
      <c r="H232" s="4" t="s">
        <v>234</v>
      </c>
      <c r="I232" s="20">
        <v>1209.27</v>
      </c>
      <c r="J232" s="20"/>
      <c r="K232" s="20">
        <v>1000</v>
      </c>
      <c r="L232" s="20"/>
      <c r="M232" s="20">
        <f>ROUND((I232-K232),5)</f>
        <v>209.27</v>
      </c>
      <c r="N232" s="20"/>
      <c r="O232" s="20">
        <v>16559.240000000002</v>
      </c>
      <c r="P232" s="20"/>
      <c r="Q232" s="20">
        <v>10257</v>
      </c>
      <c r="R232" s="20"/>
      <c r="S232" s="20">
        <f>ROUND((O232-Q232),5)</f>
        <v>6302.24</v>
      </c>
      <c r="T232" s="20"/>
      <c r="U232" s="20">
        <v>11257</v>
      </c>
    </row>
    <row r="233" spans="1:21" ht="15.75" thickBot="1">
      <c r="A233" s="4"/>
      <c r="B233" s="4"/>
      <c r="C233" s="4"/>
      <c r="D233" s="4"/>
      <c r="E233" s="4"/>
      <c r="F233" s="4"/>
      <c r="G233" s="4"/>
      <c r="H233" s="4" t="s">
        <v>235</v>
      </c>
      <c r="I233" s="21">
        <v>0</v>
      </c>
      <c r="J233" s="20"/>
      <c r="K233" s="21"/>
      <c r="L233" s="20"/>
      <c r="M233" s="21"/>
      <c r="N233" s="20"/>
      <c r="O233" s="21">
        <v>0</v>
      </c>
      <c r="P233" s="20"/>
      <c r="Q233" s="21">
        <v>581</v>
      </c>
      <c r="R233" s="20"/>
      <c r="S233" s="21">
        <f>ROUND((O233-Q233),5)</f>
        <v>-581</v>
      </c>
      <c r="T233" s="20"/>
      <c r="U233" s="21">
        <v>581</v>
      </c>
    </row>
    <row r="234" spans="1:21">
      <c r="A234" s="4"/>
      <c r="B234" s="4"/>
      <c r="C234" s="4"/>
      <c r="D234" s="4"/>
      <c r="E234" s="4"/>
      <c r="F234" s="4"/>
      <c r="G234" s="4" t="s">
        <v>236</v>
      </c>
      <c r="H234" s="4"/>
      <c r="I234" s="20">
        <f>ROUND(SUM(I231:I233),5)</f>
        <v>1209.27</v>
      </c>
      <c r="J234" s="20"/>
      <c r="K234" s="20">
        <f>ROUND(SUM(K231:K233),5)</f>
        <v>1000</v>
      </c>
      <c r="L234" s="20"/>
      <c r="M234" s="20">
        <f>ROUND((I234-K234),5)</f>
        <v>209.27</v>
      </c>
      <c r="N234" s="20"/>
      <c r="O234" s="20">
        <f>ROUND(SUM(O231:O233),5)</f>
        <v>16559.240000000002</v>
      </c>
      <c r="P234" s="20"/>
      <c r="Q234" s="20">
        <f>ROUND(SUM(Q231:Q233),5)</f>
        <v>10838</v>
      </c>
      <c r="R234" s="20"/>
      <c r="S234" s="20">
        <f>ROUND((O234-Q234),5)</f>
        <v>5721.24</v>
      </c>
      <c r="T234" s="20"/>
      <c r="U234" s="20">
        <f>ROUND(SUM(U231:U233),5)</f>
        <v>11838</v>
      </c>
    </row>
    <row r="235" spans="1:21">
      <c r="A235" s="4"/>
      <c r="B235" s="4"/>
      <c r="C235" s="4"/>
      <c r="D235" s="4"/>
      <c r="E235" s="4"/>
      <c r="F235" s="4"/>
      <c r="G235" s="4" t="s">
        <v>237</v>
      </c>
      <c r="H235" s="4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21">
      <c r="A236" s="4"/>
      <c r="B236" s="4"/>
      <c r="C236" s="4"/>
      <c r="D236" s="4"/>
      <c r="E236" s="4"/>
      <c r="F236" s="4"/>
      <c r="G236" s="4"/>
      <c r="H236" s="4" t="s">
        <v>238</v>
      </c>
      <c r="I236" s="20">
        <v>1994.55</v>
      </c>
      <c r="J236" s="20"/>
      <c r="K236" s="20">
        <v>520</v>
      </c>
      <c r="L236" s="20"/>
      <c r="M236" s="20">
        <f t="shared" ref="M236:M241" si="16">ROUND((I236-K236),5)</f>
        <v>1474.55</v>
      </c>
      <c r="N236" s="20"/>
      <c r="O236" s="20">
        <v>192729.86</v>
      </c>
      <c r="P236" s="20"/>
      <c r="Q236" s="20">
        <v>225487</v>
      </c>
      <c r="R236" s="20"/>
      <c r="S236" s="20">
        <f t="shared" ref="S236:S241" si="17">ROUND((O236-Q236),5)</f>
        <v>-32757.14</v>
      </c>
      <c r="T236" s="20"/>
      <c r="U236" s="20">
        <v>226007</v>
      </c>
    </row>
    <row r="237" spans="1:21">
      <c r="A237" s="4"/>
      <c r="B237" s="4"/>
      <c r="C237" s="4"/>
      <c r="D237" s="4"/>
      <c r="E237" s="4"/>
      <c r="F237" s="4"/>
      <c r="G237" s="4"/>
      <c r="H237" s="4" t="s">
        <v>239</v>
      </c>
      <c r="I237" s="20">
        <v>0</v>
      </c>
      <c r="J237" s="20"/>
      <c r="K237" s="20">
        <v>0</v>
      </c>
      <c r="L237" s="20"/>
      <c r="M237" s="20">
        <f t="shared" si="16"/>
        <v>0</v>
      </c>
      <c r="N237" s="20"/>
      <c r="O237" s="20">
        <v>0</v>
      </c>
      <c r="P237" s="20"/>
      <c r="Q237" s="20">
        <v>0</v>
      </c>
      <c r="R237" s="20"/>
      <c r="S237" s="20">
        <f t="shared" si="17"/>
        <v>0</v>
      </c>
      <c r="T237" s="20"/>
      <c r="U237" s="20">
        <v>0</v>
      </c>
    </row>
    <row r="238" spans="1:21" ht="15.75" thickBot="1">
      <c r="A238" s="4"/>
      <c r="B238" s="4"/>
      <c r="C238" s="4"/>
      <c r="D238" s="4"/>
      <c r="E238" s="4"/>
      <c r="F238" s="4"/>
      <c r="G238" s="4"/>
      <c r="H238" s="4" t="s">
        <v>240</v>
      </c>
      <c r="I238" s="22">
        <v>184.49</v>
      </c>
      <c r="J238" s="20"/>
      <c r="K238" s="22">
        <v>0</v>
      </c>
      <c r="L238" s="20"/>
      <c r="M238" s="22">
        <f t="shared" si="16"/>
        <v>184.49</v>
      </c>
      <c r="N238" s="20"/>
      <c r="O238" s="22">
        <v>18019.02</v>
      </c>
      <c r="P238" s="20"/>
      <c r="Q238" s="22">
        <v>20907</v>
      </c>
      <c r="R238" s="20"/>
      <c r="S238" s="22">
        <f t="shared" si="17"/>
        <v>-2887.98</v>
      </c>
      <c r="T238" s="20"/>
      <c r="U238" s="22">
        <v>20907</v>
      </c>
    </row>
    <row r="239" spans="1:21" ht="15.75" thickBot="1">
      <c r="A239" s="4"/>
      <c r="B239" s="4"/>
      <c r="C239" s="4"/>
      <c r="D239" s="4"/>
      <c r="E239" s="4"/>
      <c r="F239" s="4"/>
      <c r="G239" s="4" t="s">
        <v>241</v>
      </c>
      <c r="H239" s="4"/>
      <c r="I239" s="26">
        <f>ROUND(SUM(I235:I238),5)</f>
        <v>2179.04</v>
      </c>
      <c r="J239" s="20"/>
      <c r="K239" s="26">
        <f>ROUND(SUM(K235:K238),5)</f>
        <v>520</v>
      </c>
      <c r="L239" s="20"/>
      <c r="M239" s="26">
        <f t="shared" si="16"/>
        <v>1659.04</v>
      </c>
      <c r="N239" s="20"/>
      <c r="O239" s="26">
        <f>ROUND(SUM(O235:O238),5)</f>
        <v>210748.88</v>
      </c>
      <c r="P239" s="20"/>
      <c r="Q239" s="26">
        <f>ROUND(SUM(Q235:Q238),5)</f>
        <v>246394</v>
      </c>
      <c r="R239" s="20"/>
      <c r="S239" s="26">
        <f t="shared" si="17"/>
        <v>-35645.120000000003</v>
      </c>
      <c r="T239" s="20"/>
      <c r="U239" s="26">
        <f>ROUND(SUM(U235:U238),5)</f>
        <v>246914</v>
      </c>
    </row>
    <row r="240" spans="1:21" ht="15.75" thickBot="1">
      <c r="A240" s="4"/>
      <c r="B240" s="4"/>
      <c r="C240" s="4"/>
      <c r="D240" s="4"/>
      <c r="E240" s="4"/>
      <c r="F240" s="4" t="s">
        <v>242</v>
      </c>
      <c r="G240" s="4"/>
      <c r="H240" s="4"/>
      <c r="I240" s="23">
        <f>ROUND(SUM(I227:I230)+I234+I239,5)</f>
        <v>3388.31</v>
      </c>
      <c r="J240" s="20"/>
      <c r="K240" s="23">
        <f>ROUND(SUM(K227:K230)+K234+K239,5)</f>
        <v>1520</v>
      </c>
      <c r="L240" s="20"/>
      <c r="M240" s="23">
        <f t="shared" si="16"/>
        <v>1868.31</v>
      </c>
      <c r="N240" s="20"/>
      <c r="O240" s="23">
        <f>ROUND(SUM(O227:O230)+O234+O239,5)</f>
        <v>229089.48</v>
      </c>
      <c r="P240" s="20"/>
      <c r="Q240" s="23">
        <f>ROUND(SUM(Q227:Q230)+Q234+Q239,5)</f>
        <v>260690</v>
      </c>
      <c r="R240" s="20"/>
      <c r="S240" s="23">
        <f t="shared" si="17"/>
        <v>-31600.52</v>
      </c>
      <c r="T240" s="20"/>
      <c r="U240" s="23">
        <f>ROUND(SUM(U227:U230)+U234+U239,5)</f>
        <v>262210</v>
      </c>
    </row>
    <row r="241" spans="1:21">
      <c r="A241" s="4"/>
      <c r="B241" s="4"/>
      <c r="C241" s="4"/>
      <c r="D241" s="4"/>
      <c r="E241" s="18" t="s">
        <v>243</v>
      </c>
      <c r="F241" s="18"/>
      <c r="G241" s="18"/>
      <c r="H241" s="18"/>
      <c r="I241" s="27">
        <f>ROUND(I226+I240,5)</f>
        <v>3388.31</v>
      </c>
      <c r="J241" s="27"/>
      <c r="K241" s="27">
        <f>ROUND(K226+K240,5)</f>
        <v>1520</v>
      </c>
      <c r="L241" s="27"/>
      <c r="M241" s="27">
        <f t="shared" si="16"/>
        <v>1868.31</v>
      </c>
      <c r="N241" s="27"/>
      <c r="O241" s="27">
        <f>ROUND(O226+O240,5)</f>
        <v>229089.48</v>
      </c>
      <c r="P241" s="27"/>
      <c r="Q241" s="27">
        <f>ROUND(Q226+Q240,5)</f>
        <v>260690</v>
      </c>
      <c r="R241" s="27"/>
      <c r="S241" s="27">
        <f t="shared" si="17"/>
        <v>-31600.52</v>
      </c>
      <c r="T241" s="27"/>
      <c r="U241" s="27">
        <f>ROUND(U226+U240,5)</f>
        <v>262210</v>
      </c>
    </row>
    <row r="242" spans="1:21">
      <c r="A242" s="4"/>
      <c r="B242" s="4"/>
      <c r="C242" s="4"/>
      <c r="D242" s="4"/>
      <c r="E242" s="4" t="s">
        <v>244</v>
      </c>
      <c r="F242" s="4"/>
      <c r="G242" s="4"/>
      <c r="H242" s="4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>
      <c r="A243" s="4"/>
      <c r="B243" s="4"/>
      <c r="C243" s="4"/>
      <c r="D243" s="4"/>
      <c r="E243" s="4"/>
      <c r="F243" s="4" t="s">
        <v>245</v>
      </c>
      <c r="G243" s="4"/>
      <c r="H243" s="4"/>
      <c r="I243" s="20">
        <v>0</v>
      </c>
      <c r="J243" s="20"/>
      <c r="K243" s="20">
        <v>0</v>
      </c>
      <c r="L243" s="20"/>
      <c r="M243" s="20">
        <f t="shared" ref="M243:M252" si="18">ROUND((I243-K243),5)</f>
        <v>0</v>
      </c>
      <c r="N243" s="20"/>
      <c r="O243" s="20">
        <v>7482</v>
      </c>
      <c r="P243" s="20"/>
      <c r="Q243" s="20">
        <v>10000</v>
      </c>
      <c r="R243" s="20"/>
      <c r="S243" s="20">
        <f t="shared" ref="S243:S252" si="19">ROUND((O243-Q243),5)</f>
        <v>-2518</v>
      </c>
      <c r="T243" s="20"/>
      <c r="U243" s="20">
        <v>10000</v>
      </c>
    </row>
    <row r="244" spans="1:21">
      <c r="A244" s="4"/>
      <c r="B244" s="4"/>
      <c r="C244" s="4"/>
      <c r="D244" s="4"/>
      <c r="E244" s="4"/>
      <c r="F244" s="4" t="s">
        <v>246</v>
      </c>
      <c r="G244" s="4"/>
      <c r="H244" s="4"/>
      <c r="I244" s="20">
        <v>0</v>
      </c>
      <c r="J244" s="20"/>
      <c r="K244" s="20">
        <v>0</v>
      </c>
      <c r="L244" s="20"/>
      <c r="M244" s="20">
        <f t="shared" si="18"/>
        <v>0</v>
      </c>
      <c r="N244" s="20"/>
      <c r="O244" s="20">
        <v>0</v>
      </c>
      <c r="P244" s="20"/>
      <c r="Q244" s="20">
        <v>0</v>
      </c>
      <c r="R244" s="20"/>
      <c r="S244" s="20">
        <f t="shared" si="19"/>
        <v>0</v>
      </c>
      <c r="T244" s="20"/>
      <c r="U244" s="20">
        <v>0</v>
      </c>
    </row>
    <row r="245" spans="1:21">
      <c r="A245" s="4"/>
      <c r="B245" s="4"/>
      <c r="C245" s="4"/>
      <c r="D245" s="4"/>
      <c r="E245" s="4"/>
      <c r="F245" s="4" t="s">
        <v>247</v>
      </c>
      <c r="G245" s="4"/>
      <c r="H245" s="4"/>
      <c r="I245" s="20">
        <v>0</v>
      </c>
      <c r="J245" s="20"/>
      <c r="K245" s="20">
        <v>0</v>
      </c>
      <c r="L245" s="20"/>
      <c r="M245" s="20">
        <f t="shared" si="18"/>
        <v>0</v>
      </c>
      <c r="N245" s="20"/>
      <c r="O245" s="20">
        <v>0</v>
      </c>
      <c r="P245" s="20"/>
      <c r="Q245" s="20">
        <v>23013</v>
      </c>
      <c r="R245" s="20"/>
      <c r="S245" s="20">
        <f t="shared" si="19"/>
        <v>-23013</v>
      </c>
      <c r="T245" s="20"/>
      <c r="U245" s="20">
        <v>23013</v>
      </c>
    </row>
    <row r="246" spans="1:21">
      <c r="A246" s="4"/>
      <c r="B246" s="4"/>
      <c r="C246" s="4"/>
      <c r="D246" s="4"/>
      <c r="E246" s="4"/>
      <c r="F246" s="4" t="s">
        <v>248</v>
      </c>
      <c r="G246" s="4"/>
      <c r="H246" s="4"/>
      <c r="I246" s="20">
        <v>453.76</v>
      </c>
      <c r="J246" s="20"/>
      <c r="K246" s="20">
        <v>355</v>
      </c>
      <c r="L246" s="20"/>
      <c r="M246" s="20">
        <f t="shared" si="18"/>
        <v>98.76</v>
      </c>
      <c r="N246" s="20"/>
      <c r="O246" s="20">
        <v>6248.67</v>
      </c>
      <c r="P246" s="20"/>
      <c r="Q246" s="20">
        <v>4375</v>
      </c>
      <c r="R246" s="20"/>
      <c r="S246" s="20">
        <f t="shared" si="19"/>
        <v>1873.67</v>
      </c>
      <c r="T246" s="20"/>
      <c r="U246" s="20">
        <v>4670</v>
      </c>
    </row>
    <row r="247" spans="1:21">
      <c r="A247" s="4"/>
      <c r="B247" s="4"/>
      <c r="C247" s="4"/>
      <c r="D247" s="4"/>
      <c r="E247" s="4"/>
      <c r="F247" s="4" t="s">
        <v>249</v>
      </c>
      <c r="G247" s="4"/>
      <c r="H247" s="4"/>
      <c r="I247" s="20">
        <v>2305.83</v>
      </c>
      <c r="J247" s="20"/>
      <c r="K247" s="20">
        <v>0</v>
      </c>
      <c r="L247" s="20"/>
      <c r="M247" s="20">
        <f t="shared" si="18"/>
        <v>2305.83</v>
      </c>
      <c r="N247" s="20"/>
      <c r="O247" s="20">
        <v>29486.69</v>
      </c>
      <c r="P247" s="20"/>
      <c r="Q247" s="20">
        <v>28252</v>
      </c>
      <c r="R247" s="20"/>
      <c r="S247" s="20">
        <f t="shared" si="19"/>
        <v>1234.69</v>
      </c>
      <c r="T247" s="20"/>
      <c r="U247" s="20">
        <v>30000</v>
      </c>
    </row>
    <row r="248" spans="1:21">
      <c r="A248" s="4"/>
      <c r="B248" s="4"/>
      <c r="C248" s="4"/>
      <c r="D248" s="4"/>
      <c r="E248" s="4"/>
      <c r="F248" s="4" t="s">
        <v>250</v>
      </c>
      <c r="G248" s="4"/>
      <c r="H248" s="4"/>
      <c r="I248" s="20">
        <v>0</v>
      </c>
      <c r="J248" s="20"/>
      <c r="K248" s="20">
        <v>0</v>
      </c>
      <c r="L248" s="20"/>
      <c r="M248" s="20">
        <f t="shared" si="18"/>
        <v>0</v>
      </c>
      <c r="N248" s="20"/>
      <c r="O248" s="20">
        <v>0</v>
      </c>
      <c r="P248" s="20"/>
      <c r="Q248" s="20">
        <v>0</v>
      </c>
      <c r="R248" s="20"/>
      <c r="S248" s="20">
        <f t="shared" si="19"/>
        <v>0</v>
      </c>
      <c r="T248" s="20"/>
      <c r="U248" s="20">
        <v>0</v>
      </c>
    </row>
    <row r="249" spans="1:21">
      <c r="A249" s="4"/>
      <c r="B249" s="4"/>
      <c r="C249" s="4"/>
      <c r="D249" s="4"/>
      <c r="E249" s="4"/>
      <c r="F249" s="4" t="s">
        <v>251</v>
      </c>
      <c r="G249" s="4"/>
      <c r="H249" s="4"/>
      <c r="I249" s="22">
        <v>0</v>
      </c>
      <c r="J249" s="20"/>
      <c r="K249" s="22">
        <v>0</v>
      </c>
      <c r="L249" s="20"/>
      <c r="M249" s="22">
        <f t="shared" si="18"/>
        <v>0</v>
      </c>
      <c r="N249" s="20"/>
      <c r="O249" s="22">
        <v>50100</v>
      </c>
      <c r="P249" s="20"/>
      <c r="Q249" s="22">
        <v>50100</v>
      </c>
      <c r="R249" s="20"/>
      <c r="S249" s="22">
        <f t="shared" si="19"/>
        <v>0</v>
      </c>
      <c r="T249" s="20"/>
      <c r="U249" s="22">
        <v>50100</v>
      </c>
    </row>
    <row r="250" spans="1:21" ht="15.75" thickBot="1">
      <c r="A250" s="4"/>
      <c r="B250" s="4"/>
      <c r="C250" s="4"/>
      <c r="D250" s="4"/>
      <c r="E250" s="18" t="s">
        <v>252</v>
      </c>
      <c r="F250" s="18"/>
      <c r="G250" s="18"/>
      <c r="H250" s="18"/>
      <c r="I250" s="27">
        <f>ROUND(SUM(I242:I249),5)</f>
        <v>2759.59</v>
      </c>
      <c r="J250" s="27"/>
      <c r="K250" s="27">
        <f>ROUND(SUM(K242:K249),5)</f>
        <v>355</v>
      </c>
      <c r="L250" s="27"/>
      <c r="M250" s="27">
        <f t="shared" si="18"/>
        <v>2404.59</v>
      </c>
      <c r="N250" s="27"/>
      <c r="O250" s="27">
        <f>ROUND(SUM(O242:O249),5)</f>
        <v>93317.36</v>
      </c>
      <c r="P250" s="27"/>
      <c r="Q250" s="27">
        <f>ROUND(SUM(Q242:Q249),5)</f>
        <v>115740</v>
      </c>
      <c r="R250" s="27"/>
      <c r="S250" s="27">
        <f t="shared" si="19"/>
        <v>-22422.639999999999</v>
      </c>
      <c r="T250" s="27"/>
      <c r="U250" s="27">
        <f>ROUND(SUM(U242:U249),5)</f>
        <v>117783</v>
      </c>
    </row>
    <row r="251" spans="1:21" ht="15.75" thickBot="1">
      <c r="A251" s="4"/>
      <c r="B251" s="4"/>
      <c r="C251" s="4"/>
      <c r="D251" s="17" t="s">
        <v>253</v>
      </c>
      <c r="E251" s="17"/>
      <c r="F251" s="17"/>
      <c r="G251" s="17"/>
      <c r="H251" s="17"/>
      <c r="I251" s="24">
        <f>ROUND(I55+I95+I131+I159+I177+I197+I214+I225+I241+I250,5)</f>
        <v>200607.73</v>
      </c>
      <c r="J251" s="25"/>
      <c r="K251" s="24">
        <f>ROUND(K55+K95+K131+K159+K177+K197+K214+K225+K241+K250,5)</f>
        <v>165225</v>
      </c>
      <c r="L251" s="25"/>
      <c r="M251" s="24">
        <f t="shared" si="18"/>
        <v>35382.730000000003</v>
      </c>
      <c r="N251" s="25"/>
      <c r="O251" s="24">
        <f>ROUND(O55+O95+O131+O159+O177+O197+O214+O225+O241+O250,5)</f>
        <v>3436155.55</v>
      </c>
      <c r="P251" s="25"/>
      <c r="Q251" s="24">
        <f>ROUND(Q55+Q95+Q131+Q159+Q177+Q197+Q214+Q225+Q241+Q250,5)</f>
        <v>2773293</v>
      </c>
      <c r="R251" s="25"/>
      <c r="S251" s="24">
        <f t="shared" si="19"/>
        <v>662862.55000000005</v>
      </c>
      <c r="T251" s="25"/>
      <c r="U251" s="24">
        <f>ROUND(U55+U95+U131+U159+U177+U197+U214+U225+U241+U250,5)</f>
        <v>2936550</v>
      </c>
    </row>
    <row r="252" spans="1:21">
      <c r="A252" s="4"/>
      <c r="B252" s="19" t="s">
        <v>254</v>
      </c>
      <c r="C252" s="19"/>
      <c r="D252" s="19"/>
      <c r="E252" s="19"/>
      <c r="F252" s="19"/>
      <c r="G252" s="19"/>
      <c r="H252" s="19"/>
      <c r="I252" s="28">
        <f>ROUND(I3+I54-I251,5)</f>
        <v>-59600.800000000003</v>
      </c>
      <c r="J252" s="28"/>
      <c r="K252" s="28">
        <f>ROUND(K3+K54-K251,5)</f>
        <v>13307</v>
      </c>
      <c r="L252" s="28"/>
      <c r="M252" s="28">
        <f t="shared" si="18"/>
        <v>-72907.8</v>
      </c>
      <c r="N252" s="28"/>
      <c r="O252" s="28">
        <f>ROUND(O3+O54-O251,5)</f>
        <v>-363745.15</v>
      </c>
      <c r="P252" s="28"/>
      <c r="Q252" s="28">
        <f>ROUND(Q3+Q54-Q251,5)</f>
        <v>-65726</v>
      </c>
      <c r="R252" s="28"/>
      <c r="S252" s="28">
        <f t="shared" si="19"/>
        <v>-298019.15000000002</v>
      </c>
      <c r="T252" s="28"/>
      <c r="U252" s="28">
        <f>ROUND(U3+U54-U251,5)</f>
        <v>0</v>
      </c>
    </row>
    <row r="253" spans="1:21">
      <c r="A253" s="4"/>
      <c r="B253" s="4" t="s">
        <v>255</v>
      </c>
      <c r="C253" s="4"/>
      <c r="D253" s="4"/>
      <c r="E253" s="4"/>
      <c r="F253" s="4"/>
      <c r="G253" s="4"/>
      <c r="H253" s="4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>
      <c r="A254" s="4"/>
      <c r="B254" s="4"/>
      <c r="C254" s="4" t="s">
        <v>256</v>
      </c>
      <c r="D254" s="4"/>
      <c r="E254" s="4"/>
      <c r="F254" s="4"/>
      <c r="G254" s="4"/>
      <c r="H254" s="4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>
      <c r="A255" s="4"/>
      <c r="B255" s="4"/>
      <c r="C255" s="4"/>
      <c r="D255" s="4" t="s">
        <v>257</v>
      </c>
      <c r="E255" s="4"/>
      <c r="F255" s="4"/>
      <c r="G255" s="4"/>
      <c r="H255" s="4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>
      <c r="A256" s="4"/>
      <c r="B256" s="4"/>
      <c r="C256" s="4"/>
      <c r="D256" s="4"/>
      <c r="E256" s="4" t="s">
        <v>258</v>
      </c>
      <c r="F256" s="4"/>
      <c r="G256" s="4"/>
      <c r="H256" s="4"/>
      <c r="I256" s="20">
        <v>0</v>
      </c>
      <c r="J256" s="20"/>
      <c r="K256" s="20">
        <v>26150</v>
      </c>
      <c r="L256" s="20"/>
      <c r="M256" s="20">
        <f>ROUND((I256-K256),5)</f>
        <v>-26150</v>
      </c>
      <c r="N256" s="20"/>
      <c r="O256" s="20">
        <v>0</v>
      </c>
      <c r="P256" s="20"/>
      <c r="Q256" s="20">
        <v>52300</v>
      </c>
      <c r="R256" s="20"/>
      <c r="S256" s="20">
        <f>ROUND((O256-Q256),5)</f>
        <v>-52300</v>
      </c>
      <c r="T256" s="20"/>
      <c r="U256" s="20">
        <v>52300</v>
      </c>
    </row>
    <row r="257" spans="1:21" ht="15.75" thickBot="1">
      <c r="A257" s="4"/>
      <c r="B257" s="4"/>
      <c r="C257" s="4"/>
      <c r="D257" s="4"/>
      <c r="E257" s="4" t="s">
        <v>259</v>
      </c>
      <c r="F257" s="4"/>
      <c r="G257" s="4"/>
      <c r="H257" s="4"/>
      <c r="I257" s="21">
        <v>0</v>
      </c>
      <c r="J257" s="20"/>
      <c r="K257" s="21">
        <v>-26150</v>
      </c>
      <c r="L257" s="20"/>
      <c r="M257" s="21">
        <f>ROUND((I257-K257),5)</f>
        <v>26150</v>
      </c>
      <c r="N257" s="20"/>
      <c r="O257" s="21">
        <v>-26123.29</v>
      </c>
      <c r="P257" s="20"/>
      <c r="Q257" s="21">
        <v>-52300</v>
      </c>
      <c r="R257" s="20"/>
      <c r="S257" s="21">
        <f>ROUND((O257-Q257),5)</f>
        <v>26176.71</v>
      </c>
      <c r="T257" s="20"/>
      <c r="U257" s="21">
        <v>-52300</v>
      </c>
    </row>
    <row r="258" spans="1:21">
      <c r="A258" s="4"/>
      <c r="B258" s="4"/>
      <c r="C258" s="4"/>
      <c r="D258" s="4" t="s">
        <v>260</v>
      </c>
      <c r="E258" s="4"/>
      <c r="F258" s="4"/>
      <c r="G258" s="4"/>
      <c r="H258" s="4"/>
      <c r="I258" s="20">
        <f>ROUND(SUM(I255:I257),5)</f>
        <v>0</v>
      </c>
      <c r="J258" s="20"/>
      <c r="K258" s="20">
        <f>ROUND(SUM(K255:K257),5)</f>
        <v>0</v>
      </c>
      <c r="L258" s="20"/>
      <c r="M258" s="20">
        <f>ROUND((I258-K258),5)</f>
        <v>0</v>
      </c>
      <c r="N258" s="20"/>
      <c r="O258" s="20">
        <f>ROUND(SUM(O255:O257),5)</f>
        <v>-26123.29</v>
      </c>
      <c r="P258" s="20"/>
      <c r="Q258" s="20">
        <f>ROUND(SUM(Q255:Q257),5)</f>
        <v>0</v>
      </c>
      <c r="R258" s="20"/>
      <c r="S258" s="20">
        <f>ROUND((O258-Q258),5)</f>
        <v>-26123.29</v>
      </c>
      <c r="T258" s="20"/>
      <c r="U258" s="20">
        <f>ROUND(SUM(U255:U257),5)</f>
        <v>0</v>
      </c>
    </row>
    <row r="259" spans="1:21">
      <c r="A259" s="4"/>
      <c r="B259" s="4"/>
      <c r="C259" s="4"/>
      <c r="D259" s="4" t="s">
        <v>261</v>
      </c>
      <c r="E259" s="4"/>
      <c r="F259" s="4"/>
      <c r="G259" s="4"/>
      <c r="H259" s="4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>
      <c r="A260" s="4"/>
      <c r="B260" s="4"/>
      <c r="C260" s="4"/>
      <c r="D260" s="4"/>
      <c r="E260" s="4" t="s">
        <v>262</v>
      </c>
      <c r="F260" s="4"/>
      <c r="G260" s="4"/>
      <c r="H260" s="4"/>
      <c r="I260" s="20">
        <v>0</v>
      </c>
      <c r="J260" s="20"/>
      <c r="K260" s="20">
        <v>0</v>
      </c>
      <c r="L260" s="20"/>
      <c r="M260" s="20">
        <f>ROUND((I260-K260),5)</f>
        <v>0</v>
      </c>
      <c r="N260" s="20"/>
      <c r="O260" s="20">
        <v>0</v>
      </c>
      <c r="P260" s="20"/>
      <c r="Q260" s="20">
        <v>7500</v>
      </c>
      <c r="R260" s="20"/>
      <c r="S260" s="20">
        <f t="shared" ref="S260:S269" si="20">ROUND((O260-Q260),5)</f>
        <v>-7500</v>
      </c>
      <c r="T260" s="20"/>
      <c r="U260" s="20">
        <v>11000</v>
      </c>
    </row>
    <row r="261" spans="1:21">
      <c r="A261" s="4"/>
      <c r="B261" s="4"/>
      <c r="C261" s="4"/>
      <c r="D261" s="4"/>
      <c r="E261" s="4" t="s">
        <v>263</v>
      </c>
      <c r="F261" s="4"/>
      <c r="G261" s="4"/>
      <c r="H261" s="4"/>
      <c r="I261" s="20">
        <v>0</v>
      </c>
      <c r="J261" s="20"/>
      <c r="K261" s="20">
        <v>0</v>
      </c>
      <c r="L261" s="20"/>
      <c r="M261" s="20">
        <f>ROUND((I261-K261),5)</f>
        <v>0</v>
      </c>
      <c r="N261" s="20"/>
      <c r="O261" s="20">
        <v>0</v>
      </c>
      <c r="P261" s="20"/>
      <c r="Q261" s="20">
        <v>-7500</v>
      </c>
      <c r="R261" s="20"/>
      <c r="S261" s="20">
        <f t="shared" si="20"/>
        <v>7500</v>
      </c>
      <c r="T261" s="20"/>
      <c r="U261" s="20">
        <v>-11000</v>
      </c>
    </row>
    <row r="262" spans="1:21">
      <c r="A262" s="4"/>
      <c r="B262" s="4"/>
      <c r="C262" s="4"/>
      <c r="D262" s="4"/>
      <c r="E262" s="4" t="s">
        <v>264</v>
      </c>
      <c r="F262" s="4"/>
      <c r="G262" s="4"/>
      <c r="H262" s="4"/>
      <c r="I262" s="20">
        <v>0</v>
      </c>
      <c r="J262" s="20"/>
      <c r="K262" s="20">
        <v>1000</v>
      </c>
      <c r="L262" s="20"/>
      <c r="M262" s="20">
        <f>ROUND((I262-K262),5)</f>
        <v>-1000</v>
      </c>
      <c r="N262" s="20"/>
      <c r="O262" s="20">
        <v>30715</v>
      </c>
      <c r="P262" s="20"/>
      <c r="Q262" s="20">
        <v>20000</v>
      </c>
      <c r="R262" s="20"/>
      <c r="S262" s="20">
        <f t="shared" si="20"/>
        <v>10715</v>
      </c>
      <c r="T262" s="20"/>
      <c r="U262" s="20">
        <v>21000</v>
      </c>
    </row>
    <row r="263" spans="1:21">
      <c r="A263" s="4"/>
      <c r="B263" s="4"/>
      <c r="C263" s="4"/>
      <c r="D263" s="4"/>
      <c r="E263" s="4" t="s">
        <v>265</v>
      </c>
      <c r="F263" s="4"/>
      <c r="G263" s="4"/>
      <c r="H263" s="4"/>
      <c r="I263" s="20">
        <v>0</v>
      </c>
      <c r="J263" s="20"/>
      <c r="K263" s="20">
        <v>-1000</v>
      </c>
      <c r="L263" s="20"/>
      <c r="M263" s="20">
        <f>ROUND((I263-K263),5)</f>
        <v>1000</v>
      </c>
      <c r="N263" s="20"/>
      <c r="O263" s="20">
        <v>-26925</v>
      </c>
      <c r="P263" s="20"/>
      <c r="Q263" s="20">
        <v>-20000</v>
      </c>
      <c r="R263" s="20"/>
      <c r="S263" s="20">
        <f t="shared" si="20"/>
        <v>-6925</v>
      </c>
      <c r="T263" s="20"/>
      <c r="U263" s="20">
        <v>-21000</v>
      </c>
    </row>
    <row r="264" spans="1:21">
      <c r="A264" s="4"/>
      <c r="B264" s="4"/>
      <c r="C264" s="4"/>
      <c r="D264" s="4"/>
      <c r="E264" s="4" t="s">
        <v>266</v>
      </c>
      <c r="F264" s="4"/>
      <c r="G264" s="4"/>
      <c r="H264" s="4"/>
      <c r="I264" s="20">
        <v>0</v>
      </c>
      <c r="J264" s="20"/>
      <c r="K264" s="20">
        <v>0</v>
      </c>
      <c r="L264" s="20"/>
      <c r="M264" s="20">
        <f t="shared" ref="M264:M267" si="21">ROUND((I264-K264),5)</f>
        <v>0</v>
      </c>
      <c r="N264" s="20"/>
      <c r="O264" s="20">
        <v>-3790</v>
      </c>
      <c r="P264" s="20"/>
      <c r="Q264" s="20">
        <v>0</v>
      </c>
      <c r="R264" s="20"/>
      <c r="S264" s="20">
        <f t="shared" si="20"/>
        <v>-3790</v>
      </c>
      <c r="T264" s="20"/>
      <c r="U264" s="20">
        <v>0</v>
      </c>
    </row>
    <row r="265" spans="1:21">
      <c r="A265" s="4"/>
      <c r="B265" s="4"/>
      <c r="C265" s="4"/>
      <c r="D265" s="4"/>
      <c r="E265" s="4" t="s">
        <v>267</v>
      </c>
      <c r="F265" s="4"/>
      <c r="G265" s="4"/>
      <c r="H265" s="4"/>
      <c r="I265" s="20">
        <v>0</v>
      </c>
      <c r="J265" s="20"/>
      <c r="K265" s="20">
        <v>0</v>
      </c>
      <c r="L265" s="20"/>
      <c r="M265" s="20">
        <f t="shared" si="21"/>
        <v>0</v>
      </c>
      <c r="N265" s="20"/>
      <c r="O265" s="20">
        <v>43309.5</v>
      </c>
      <c r="P265" s="20"/>
      <c r="Q265" s="20">
        <v>35673</v>
      </c>
      <c r="R265" s="20"/>
      <c r="S265" s="20">
        <f t="shared" si="20"/>
        <v>7636.5</v>
      </c>
      <c r="T265" s="20"/>
      <c r="U265" s="20">
        <v>35673</v>
      </c>
    </row>
    <row r="266" spans="1:21">
      <c r="A266" s="4"/>
      <c r="B266" s="4"/>
      <c r="C266" s="4"/>
      <c r="D266" s="4"/>
      <c r="E266" s="4" t="s">
        <v>268</v>
      </c>
      <c r="F266" s="4"/>
      <c r="G266" s="4"/>
      <c r="H266" s="4"/>
      <c r="I266" s="20">
        <v>0</v>
      </c>
      <c r="J266" s="20"/>
      <c r="K266" s="20">
        <v>0</v>
      </c>
      <c r="L266" s="20"/>
      <c r="M266" s="20">
        <f t="shared" si="21"/>
        <v>0</v>
      </c>
      <c r="N266" s="20"/>
      <c r="O266" s="20">
        <v>-43309.5</v>
      </c>
      <c r="P266" s="20"/>
      <c r="Q266" s="20">
        <v>-35673</v>
      </c>
      <c r="R266" s="20"/>
      <c r="S266" s="20">
        <f t="shared" si="20"/>
        <v>-7636.5</v>
      </c>
      <c r="T266" s="20"/>
      <c r="U266" s="20">
        <v>-35673</v>
      </c>
    </row>
    <row r="267" spans="1:21">
      <c r="A267" s="4"/>
      <c r="B267" s="4"/>
      <c r="C267" s="4"/>
      <c r="D267" s="4"/>
      <c r="E267" s="4" t="s">
        <v>269</v>
      </c>
      <c r="F267" s="4"/>
      <c r="G267" s="4"/>
      <c r="H267" s="4"/>
      <c r="I267" s="20">
        <v>0</v>
      </c>
      <c r="J267" s="20"/>
      <c r="K267" s="20">
        <v>0</v>
      </c>
      <c r="L267" s="20"/>
      <c r="M267" s="20">
        <f t="shared" si="21"/>
        <v>0</v>
      </c>
      <c r="N267" s="20"/>
      <c r="O267" s="20">
        <v>50723.360000000001</v>
      </c>
      <c r="P267" s="20"/>
      <c r="Q267" s="20">
        <v>0</v>
      </c>
      <c r="R267" s="20"/>
      <c r="S267" s="20">
        <f t="shared" si="20"/>
        <v>50723.360000000001</v>
      </c>
      <c r="T267" s="20"/>
      <c r="U267" s="20">
        <v>0</v>
      </c>
    </row>
    <row r="268" spans="1:21" ht="15.75" thickBot="1">
      <c r="A268" s="4"/>
      <c r="B268" s="4"/>
      <c r="C268" s="4"/>
      <c r="D268" s="4"/>
      <c r="E268" s="4" t="s">
        <v>270</v>
      </c>
      <c r="F268" s="4"/>
      <c r="G268" s="4"/>
      <c r="H268" s="4"/>
      <c r="I268" s="21">
        <v>-34032</v>
      </c>
      <c r="J268" s="20"/>
      <c r="K268" s="21">
        <v>0</v>
      </c>
      <c r="L268" s="20"/>
      <c r="M268" s="21">
        <f>ROUND((I268-K268),5)</f>
        <v>-34032</v>
      </c>
      <c r="N268" s="20"/>
      <c r="O268" s="21">
        <v>-55752</v>
      </c>
      <c r="P268" s="20"/>
      <c r="Q268" s="21">
        <v>0</v>
      </c>
      <c r="R268" s="20"/>
      <c r="S268" s="21">
        <f t="shared" si="20"/>
        <v>-55752</v>
      </c>
      <c r="T268" s="20"/>
      <c r="U268" s="21">
        <v>0</v>
      </c>
    </row>
    <row r="269" spans="1:21">
      <c r="A269" s="4"/>
      <c r="B269" s="4"/>
      <c r="C269" s="4"/>
      <c r="D269" s="4" t="s">
        <v>271</v>
      </c>
      <c r="E269" s="4"/>
      <c r="F269" s="4"/>
      <c r="G269" s="4"/>
      <c r="H269" s="4"/>
      <c r="I269" s="20">
        <f>ROUND(SUM(I259:I268),5)</f>
        <v>-34032</v>
      </c>
      <c r="J269" s="20"/>
      <c r="K269" s="20">
        <f>ROUND(SUM(K259:K268),5)</f>
        <v>0</v>
      </c>
      <c r="L269" s="20"/>
      <c r="M269" s="20">
        <f>ROUND((I269-K269),5)</f>
        <v>-34032</v>
      </c>
      <c r="N269" s="20"/>
      <c r="O269" s="20">
        <f>ROUND(SUM(O259:O268),5)</f>
        <v>-5028.6400000000003</v>
      </c>
      <c r="P269" s="20"/>
      <c r="Q269" s="20">
        <f>ROUND(SUM(Q259:Q268),5)</f>
        <v>0</v>
      </c>
      <c r="R269" s="20"/>
      <c r="S269" s="20">
        <f t="shared" si="20"/>
        <v>-5028.6400000000003</v>
      </c>
      <c r="T269" s="20"/>
      <c r="U269" s="20">
        <f>ROUND(SUM(U259:U268),5)</f>
        <v>0</v>
      </c>
    </row>
    <row r="270" spans="1:21">
      <c r="A270" s="4"/>
      <c r="B270" s="4"/>
      <c r="C270" s="4"/>
      <c r="D270" s="4" t="s">
        <v>272</v>
      </c>
      <c r="E270" s="4"/>
      <c r="F270" s="4"/>
      <c r="G270" s="4"/>
      <c r="H270" s="4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>
      <c r="A271" s="4"/>
      <c r="B271" s="4"/>
      <c r="C271" s="4"/>
      <c r="D271" s="4"/>
      <c r="E271" s="4" t="s">
        <v>273</v>
      </c>
      <c r="F271" s="4"/>
      <c r="G271" s="4"/>
      <c r="H271" s="4"/>
      <c r="I271" s="20">
        <v>0</v>
      </c>
      <c r="J271" s="20"/>
      <c r="K271" s="20">
        <v>0</v>
      </c>
      <c r="L271" s="20"/>
      <c r="M271" s="20">
        <f>ROUND((I271-K271),5)</f>
        <v>0</v>
      </c>
      <c r="N271" s="20"/>
      <c r="O271" s="20">
        <v>0</v>
      </c>
      <c r="P271" s="20"/>
      <c r="Q271" s="20">
        <v>0</v>
      </c>
      <c r="R271" s="20"/>
      <c r="S271" s="20">
        <f t="shared" ref="S271:S277" si="22">ROUND((O271-Q271),5)</f>
        <v>0</v>
      </c>
      <c r="T271" s="20"/>
      <c r="U271" s="20">
        <v>0</v>
      </c>
    </row>
    <row r="272" spans="1:21">
      <c r="A272" s="4"/>
      <c r="B272" s="4"/>
      <c r="C272" s="4"/>
      <c r="D272" s="4"/>
      <c r="E272" s="4" t="s">
        <v>274</v>
      </c>
      <c r="F272" s="4"/>
      <c r="G272" s="4"/>
      <c r="H272" s="4"/>
      <c r="I272" s="20">
        <v>0</v>
      </c>
      <c r="J272" s="20"/>
      <c r="K272" s="20">
        <v>0</v>
      </c>
      <c r="L272" s="20"/>
      <c r="M272" s="20">
        <f>ROUND((I272-K272),5)</f>
        <v>0</v>
      </c>
      <c r="N272" s="20"/>
      <c r="O272" s="20">
        <v>0</v>
      </c>
      <c r="P272" s="20"/>
      <c r="Q272" s="20">
        <v>0</v>
      </c>
      <c r="R272" s="20"/>
      <c r="S272" s="20">
        <f t="shared" si="22"/>
        <v>0</v>
      </c>
      <c r="T272" s="20"/>
      <c r="U272" s="20">
        <v>0</v>
      </c>
    </row>
    <row r="273" spans="1:21">
      <c r="A273" s="4"/>
      <c r="B273" s="4"/>
      <c r="C273" s="4"/>
      <c r="D273" s="4"/>
      <c r="E273" s="4" t="s">
        <v>275</v>
      </c>
      <c r="F273" s="4"/>
      <c r="G273" s="4"/>
      <c r="H273" s="4"/>
      <c r="I273" s="20">
        <v>884.79</v>
      </c>
      <c r="J273" s="20"/>
      <c r="K273" s="20">
        <v>1350</v>
      </c>
      <c r="L273" s="20"/>
      <c r="M273" s="20">
        <f>ROUND((I273-K273),5)</f>
        <v>-465.21</v>
      </c>
      <c r="N273" s="20"/>
      <c r="O273" s="20">
        <v>9804.91</v>
      </c>
      <c r="P273" s="20"/>
      <c r="Q273" s="20">
        <v>14900</v>
      </c>
      <c r="R273" s="20"/>
      <c r="S273" s="20">
        <f t="shared" si="22"/>
        <v>-5095.09</v>
      </c>
      <c r="T273" s="20"/>
      <c r="U273" s="20">
        <v>16250</v>
      </c>
    </row>
    <row r="274" spans="1:21">
      <c r="A274" s="4"/>
      <c r="B274" s="4"/>
      <c r="C274" s="4"/>
      <c r="D274" s="4"/>
      <c r="E274" s="4" t="s">
        <v>276</v>
      </c>
      <c r="F274" s="4"/>
      <c r="G274" s="4"/>
      <c r="H274" s="4"/>
      <c r="I274" s="20">
        <v>-884.79</v>
      </c>
      <c r="J274" s="20"/>
      <c r="K274" s="20">
        <v>-1350</v>
      </c>
      <c r="L274" s="20"/>
      <c r="M274" s="20">
        <f>ROUND((I274-K274),5)</f>
        <v>465.21</v>
      </c>
      <c r="N274" s="20"/>
      <c r="O274" s="20">
        <v>-9804.91</v>
      </c>
      <c r="P274" s="20"/>
      <c r="Q274" s="20">
        <v>-14900</v>
      </c>
      <c r="R274" s="20"/>
      <c r="S274" s="20">
        <f t="shared" si="22"/>
        <v>5095.09</v>
      </c>
      <c r="T274" s="20"/>
      <c r="U274" s="20">
        <v>-16250</v>
      </c>
    </row>
    <row r="275" spans="1:21">
      <c r="A275" s="4"/>
      <c r="B275" s="4"/>
      <c r="C275" s="4"/>
      <c r="D275" s="4"/>
      <c r="E275" s="4" t="s">
        <v>277</v>
      </c>
      <c r="F275" s="4"/>
      <c r="G275" s="4"/>
      <c r="H275" s="4"/>
      <c r="I275" s="20">
        <v>0</v>
      </c>
      <c r="J275" s="20"/>
      <c r="K275" s="20">
        <v>0</v>
      </c>
      <c r="L275" s="20"/>
      <c r="M275" s="20">
        <f t="shared" ref="M275:M276" si="23">ROUND((I275-K275),5)</f>
        <v>0</v>
      </c>
      <c r="N275" s="20"/>
      <c r="O275" s="20">
        <v>-22888.53</v>
      </c>
      <c r="P275" s="20"/>
      <c r="Q275" s="20">
        <v>0</v>
      </c>
      <c r="R275" s="20"/>
      <c r="S275" s="20">
        <f t="shared" si="22"/>
        <v>-22888.53</v>
      </c>
      <c r="T275" s="20"/>
      <c r="U275" s="20">
        <v>0</v>
      </c>
    </row>
    <row r="276" spans="1:21" ht="15.75" thickBot="1">
      <c r="A276" s="4"/>
      <c r="B276" s="4"/>
      <c r="C276" s="4"/>
      <c r="D276" s="4"/>
      <c r="E276" s="4" t="s">
        <v>278</v>
      </c>
      <c r="F276" s="4"/>
      <c r="G276" s="4"/>
      <c r="H276" s="4"/>
      <c r="I276" s="21">
        <v>0</v>
      </c>
      <c r="J276" s="20"/>
      <c r="K276" s="21">
        <v>0</v>
      </c>
      <c r="L276" s="20"/>
      <c r="M276" s="20">
        <f t="shared" si="23"/>
        <v>0</v>
      </c>
      <c r="N276" s="20"/>
      <c r="O276" s="21">
        <v>0</v>
      </c>
      <c r="P276" s="20"/>
      <c r="Q276" s="21">
        <v>0</v>
      </c>
      <c r="R276" s="20"/>
      <c r="S276" s="21">
        <f t="shared" si="22"/>
        <v>0</v>
      </c>
      <c r="T276" s="20"/>
      <c r="U276" s="21">
        <v>0</v>
      </c>
    </row>
    <row r="277" spans="1:21">
      <c r="A277" s="4"/>
      <c r="B277" s="4"/>
      <c r="C277" s="4"/>
      <c r="D277" s="4" t="s">
        <v>279</v>
      </c>
      <c r="E277" s="4"/>
      <c r="F277" s="4"/>
      <c r="G277" s="4"/>
      <c r="H277" s="4"/>
      <c r="I277" s="20">
        <f>ROUND(SUM(I270:I276),5)</f>
        <v>0</v>
      </c>
      <c r="J277" s="20"/>
      <c r="K277" s="20">
        <f>ROUND(SUM(K270:K276),5)</f>
        <v>0</v>
      </c>
      <c r="L277" s="20"/>
      <c r="M277" s="20">
        <f>ROUND((I277-K277),5)</f>
        <v>0</v>
      </c>
      <c r="N277" s="20"/>
      <c r="O277" s="20">
        <f>ROUND(SUM(O270:O276),5)</f>
        <v>-22888.53</v>
      </c>
      <c r="P277" s="20"/>
      <c r="Q277" s="20">
        <f>ROUND(SUM(Q270:Q276),5)</f>
        <v>0</v>
      </c>
      <c r="R277" s="20"/>
      <c r="S277" s="20">
        <f t="shared" si="22"/>
        <v>-22888.53</v>
      </c>
      <c r="T277" s="20"/>
      <c r="U277" s="20">
        <f>ROUND(SUM(U270:U276),5)</f>
        <v>0</v>
      </c>
    </row>
    <row r="278" spans="1:21">
      <c r="A278" s="4"/>
      <c r="B278" s="4"/>
      <c r="C278" s="4"/>
      <c r="D278" s="4" t="s">
        <v>280</v>
      </c>
      <c r="E278" s="4"/>
      <c r="F278" s="4"/>
      <c r="G278" s="4"/>
      <c r="H278" s="4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>
      <c r="A279" s="4"/>
      <c r="B279" s="4"/>
      <c r="C279" s="4"/>
      <c r="D279" s="4"/>
      <c r="E279" s="4" t="s">
        <v>281</v>
      </c>
      <c r="F279" s="4"/>
      <c r="G279" s="4"/>
      <c r="H279" s="4"/>
      <c r="I279" s="20">
        <v>0</v>
      </c>
      <c r="J279" s="20"/>
      <c r="K279" s="20">
        <v>0</v>
      </c>
      <c r="L279" s="20"/>
      <c r="M279" s="20">
        <f>ROUND((I279-K279),5)</f>
        <v>0</v>
      </c>
      <c r="N279" s="20"/>
      <c r="O279" s="20">
        <v>3759.24</v>
      </c>
      <c r="P279" s="20"/>
      <c r="Q279" s="20">
        <v>0</v>
      </c>
      <c r="R279" s="20"/>
      <c r="S279" s="20">
        <f t="shared" ref="S279:S285" si="24">ROUND((O279-Q279),5)</f>
        <v>3759.24</v>
      </c>
      <c r="T279" s="20"/>
      <c r="U279" s="20">
        <v>0</v>
      </c>
    </row>
    <row r="280" spans="1:21">
      <c r="A280" s="4"/>
      <c r="B280" s="4"/>
      <c r="C280" s="4"/>
      <c r="D280" s="4"/>
      <c r="E280" s="4" t="s">
        <v>282</v>
      </c>
      <c r="F280" s="4"/>
      <c r="G280" s="4"/>
      <c r="H280" s="4"/>
      <c r="I280" s="20">
        <v>0</v>
      </c>
      <c r="J280" s="20"/>
      <c r="K280" s="20">
        <v>0</v>
      </c>
      <c r="L280" s="20"/>
      <c r="M280" s="20">
        <f>ROUND((I280-K280),5)</f>
        <v>0</v>
      </c>
      <c r="N280" s="20"/>
      <c r="O280" s="20">
        <v>-3759.24</v>
      </c>
      <c r="P280" s="20"/>
      <c r="Q280" s="20">
        <v>0</v>
      </c>
      <c r="R280" s="20"/>
      <c r="S280" s="20">
        <f t="shared" si="24"/>
        <v>-3759.24</v>
      </c>
      <c r="T280" s="20"/>
      <c r="U280" s="20">
        <v>0</v>
      </c>
    </row>
    <row r="281" spans="1:21">
      <c r="A281" s="4"/>
      <c r="B281" s="4"/>
      <c r="C281" s="4"/>
      <c r="D281" s="4"/>
      <c r="E281" s="4" t="s">
        <v>283</v>
      </c>
      <c r="F281" s="4"/>
      <c r="G281" s="4"/>
      <c r="H281" s="4"/>
      <c r="I281" s="20">
        <v>0</v>
      </c>
      <c r="J281" s="20"/>
      <c r="K281" s="20">
        <v>0</v>
      </c>
      <c r="L281" s="20"/>
      <c r="M281" s="20">
        <f>ROUND((I281-K281),5)</f>
        <v>0</v>
      </c>
      <c r="N281" s="20"/>
      <c r="O281" s="20">
        <v>2886.82</v>
      </c>
      <c r="P281" s="20"/>
      <c r="Q281" s="20">
        <v>0</v>
      </c>
      <c r="R281" s="20"/>
      <c r="S281" s="20">
        <f t="shared" si="24"/>
        <v>2886.82</v>
      </c>
      <c r="T281" s="20"/>
      <c r="U281" s="20">
        <v>0</v>
      </c>
    </row>
    <row r="282" spans="1:21" ht="15.75" thickBot="1">
      <c r="A282" s="4"/>
      <c r="B282" s="4"/>
      <c r="C282" s="4"/>
      <c r="D282" s="4"/>
      <c r="E282" s="4" t="s">
        <v>284</v>
      </c>
      <c r="F282" s="4"/>
      <c r="G282" s="4"/>
      <c r="H282" s="4"/>
      <c r="I282" s="21">
        <v>0</v>
      </c>
      <c r="J282" s="20"/>
      <c r="K282" s="20">
        <v>0</v>
      </c>
      <c r="L282" s="20"/>
      <c r="M282" s="20">
        <f>ROUND((I282-K282),5)</f>
        <v>0</v>
      </c>
      <c r="N282" s="20"/>
      <c r="O282" s="21">
        <v>-2886.82</v>
      </c>
      <c r="P282" s="20"/>
      <c r="Q282" s="20">
        <v>0</v>
      </c>
      <c r="R282" s="20"/>
      <c r="S282" s="20">
        <f t="shared" si="24"/>
        <v>-2886.82</v>
      </c>
      <c r="T282" s="20"/>
      <c r="U282" s="20">
        <v>0</v>
      </c>
    </row>
    <row r="283" spans="1:21">
      <c r="A283" s="4"/>
      <c r="B283" s="4"/>
      <c r="C283" s="4"/>
      <c r="D283" s="4" t="s">
        <v>285</v>
      </c>
      <c r="E283" s="4"/>
      <c r="F283" s="4"/>
      <c r="G283" s="4"/>
      <c r="H283" s="4"/>
      <c r="I283" s="20">
        <f>ROUND(SUM(I278:I282),5)</f>
        <v>0</v>
      </c>
      <c r="J283" s="20"/>
      <c r="K283" s="20">
        <v>0</v>
      </c>
      <c r="L283" s="20"/>
      <c r="M283" s="20">
        <f t="shared" ref="M283:M284" si="25">ROUND((I283-K283),5)</f>
        <v>0</v>
      </c>
      <c r="N283" s="20"/>
      <c r="O283" s="20">
        <f>ROUND(SUM(O278:O282),5)</f>
        <v>0</v>
      </c>
      <c r="P283" s="20"/>
      <c r="Q283" s="20">
        <v>0</v>
      </c>
      <c r="R283" s="20"/>
      <c r="S283" s="20">
        <f t="shared" si="24"/>
        <v>0</v>
      </c>
      <c r="T283" s="20"/>
      <c r="U283" s="20">
        <v>0</v>
      </c>
    </row>
    <row r="284" spans="1:21" ht="15.75" thickBot="1">
      <c r="A284" s="4"/>
      <c r="B284" s="4"/>
      <c r="C284" s="4"/>
      <c r="D284" s="4" t="s">
        <v>286</v>
      </c>
      <c r="E284" s="4"/>
      <c r="F284" s="4"/>
      <c r="G284" s="4"/>
      <c r="H284" s="4"/>
      <c r="I284" s="21">
        <v>0</v>
      </c>
      <c r="J284" s="20"/>
      <c r="K284" s="21">
        <v>0</v>
      </c>
      <c r="L284" s="20"/>
      <c r="M284" s="20">
        <f t="shared" si="25"/>
        <v>0</v>
      </c>
      <c r="N284" s="20"/>
      <c r="O284" s="21">
        <v>50100</v>
      </c>
      <c r="P284" s="20"/>
      <c r="Q284" s="21">
        <v>0</v>
      </c>
      <c r="R284" s="20"/>
      <c r="S284" s="21">
        <f t="shared" si="24"/>
        <v>50100</v>
      </c>
      <c r="T284" s="20"/>
      <c r="U284" s="20">
        <v>0</v>
      </c>
    </row>
    <row r="285" spans="1:21">
      <c r="A285" s="4"/>
      <c r="B285" s="4"/>
      <c r="C285" s="4" t="s">
        <v>287</v>
      </c>
      <c r="D285" s="4"/>
      <c r="E285" s="4"/>
      <c r="F285" s="4"/>
      <c r="G285" s="4"/>
      <c r="H285" s="4"/>
      <c r="I285" s="20">
        <f>ROUND(I254+I258+I269+I277+SUM(I283:I284),5)</f>
        <v>-34032</v>
      </c>
      <c r="J285" s="20"/>
      <c r="K285" s="20">
        <f>ROUND(K254+K258+K269+K277+SUM(K283:K284),5)</f>
        <v>0</v>
      </c>
      <c r="L285" s="20"/>
      <c r="M285" s="20">
        <f>ROUND((I285-K285),5)</f>
        <v>-34032</v>
      </c>
      <c r="N285" s="20"/>
      <c r="O285" s="20">
        <f>ROUND(O254+O258+O269+O277+SUM(O283:O284),5)</f>
        <v>-3940.46</v>
      </c>
      <c r="P285" s="20"/>
      <c r="Q285" s="20">
        <f>ROUND(Q254+Q258+Q269+Q277+SUM(Q283:Q284),5)</f>
        <v>0</v>
      </c>
      <c r="R285" s="20"/>
      <c r="S285" s="20">
        <f t="shared" si="24"/>
        <v>-3940.46</v>
      </c>
      <c r="T285" s="20"/>
      <c r="U285" s="20">
        <f>ROUND(U254+U258+U269+U277+SUM(U283:U284),5)</f>
        <v>0</v>
      </c>
    </row>
    <row r="286" spans="1:21">
      <c r="A286" s="4"/>
      <c r="B286" s="4"/>
      <c r="C286" s="4" t="s">
        <v>288</v>
      </c>
      <c r="D286" s="4"/>
      <c r="E286" s="4"/>
      <c r="F286" s="4"/>
      <c r="G286" s="4"/>
      <c r="H286" s="4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>
      <c r="A287" s="4"/>
      <c r="B287" s="4"/>
      <c r="C287" s="4"/>
      <c r="D287" s="4" t="s">
        <v>289</v>
      </c>
      <c r="E287" s="4"/>
      <c r="F287" s="4"/>
      <c r="G287" s="4"/>
      <c r="H287" s="4"/>
      <c r="I287" s="20">
        <v>0</v>
      </c>
      <c r="J287" s="20"/>
      <c r="K287" s="20">
        <v>0</v>
      </c>
      <c r="L287" s="20"/>
      <c r="M287" s="20">
        <f>ROUND((I287-K287),5)</f>
        <v>0</v>
      </c>
      <c r="N287" s="20"/>
      <c r="O287" s="20">
        <v>6960</v>
      </c>
      <c r="P287" s="20"/>
      <c r="Q287" s="20">
        <v>50000</v>
      </c>
      <c r="R287" s="20"/>
      <c r="S287" s="20">
        <f>ROUND((O287-Q287),5)</f>
        <v>-43040</v>
      </c>
      <c r="T287" s="20"/>
      <c r="U287" s="20">
        <v>50000</v>
      </c>
    </row>
    <row r="288" spans="1:21">
      <c r="A288" s="4"/>
      <c r="B288" s="4"/>
      <c r="C288" s="4"/>
      <c r="D288" s="4" t="s">
        <v>290</v>
      </c>
      <c r="E288" s="4"/>
      <c r="F288" s="4"/>
      <c r="G288" s="4"/>
      <c r="H288" s="4"/>
      <c r="I288" s="20">
        <v>0</v>
      </c>
      <c r="J288" s="20"/>
      <c r="K288" s="20">
        <v>0</v>
      </c>
      <c r="L288" s="20"/>
      <c r="M288" s="20">
        <f t="shared" ref="M288" si="26">ROUND((I288-K288),5)</f>
        <v>0</v>
      </c>
      <c r="N288" s="20"/>
      <c r="O288" s="20">
        <v>30679.74</v>
      </c>
      <c r="P288" s="20"/>
      <c r="Q288" s="20">
        <v>0</v>
      </c>
      <c r="R288" s="20"/>
      <c r="S288" s="20">
        <f>ROUND((O288-Q288),5)</f>
        <v>30679.74</v>
      </c>
      <c r="T288" s="20"/>
      <c r="U288" s="20">
        <v>0</v>
      </c>
    </row>
    <row r="289" spans="1:21">
      <c r="A289" s="4"/>
      <c r="B289" s="4"/>
      <c r="C289" s="4"/>
      <c r="D289" s="4" t="s">
        <v>291</v>
      </c>
      <c r="E289" s="4"/>
      <c r="F289" s="4"/>
      <c r="G289" s="4"/>
      <c r="H289" s="4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>
      <c r="A290" s="4"/>
      <c r="B290" s="4"/>
      <c r="C290" s="4"/>
      <c r="D290" s="4"/>
      <c r="E290" s="4" t="s">
        <v>292</v>
      </c>
      <c r="F290" s="4"/>
      <c r="G290" s="4"/>
      <c r="H290" s="4"/>
      <c r="I290" s="20">
        <v>2340</v>
      </c>
      <c r="J290" s="20"/>
      <c r="K290" s="20">
        <v>0</v>
      </c>
      <c r="L290" s="20"/>
      <c r="M290" s="20">
        <f>ROUND((I290-K290),5)</f>
        <v>2340</v>
      </c>
      <c r="N290" s="20"/>
      <c r="O290" s="20">
        <v>-31711.53</v>
      </c>
      <c r="P290" s="20"/>
      <c r="Q290" s="20">
        <v>35000</v>
      </c>
      <c r="R290" s="20"/>
      <c r="S290" s="20">
        <f t="shared" ref="S290:S304" si="27">ROUND((O290-Q290),5)</f>
        <v>-66711.53</v>
      </c>
      <c r="T290" s="20"/>
      <c r="U290" s="20">
        <v>35000</v>
      </c>
    </row>
    <row r="291" spans="1:21">
      <c r="A291" s="4"/>
      <c r="B291" s="4"/>
      <c r="C291" s="4"/>
      <c r="D291" s="4"/>
      <c r="E291" s="4" t="s">
        <v>293</v>
      </c>
      <c r="F291" s="4"/>
      <c r="G291" s="4"/>
      <c r="H291" s="4"/>
      <c r="I291" s="20">
        <v>0</v>
      </c>
      <c r="J291" s="20"/>
      <c r="K291" s="20"/>
      <c r="L291" s="20"/>
      <c r="M291" s="20"/>
      <c r="N291" s="20"/>
      <c r="O291" s="20">
        <v>0</v>
      </c>
      <c r="P291" s="20"/>
      <c r="Q291" s="20">
        <v>-35000</v>
      </c>
      <c r="R291" s="20"/>
      <c r="S291" s="20">
        <f t="shared" si="27"/>
        <v>35000</v>
      </c>
      <c r="T291" s="20"/>
      <c r="U291" s="20">
        <v>-35000</v>
      </c>
    </row>
    <row r="292" spans="1:21">
      <c r="A292" s="4"/>
      <c r="B292" s="4"/>
      <c r="C292" s="4"/>
      <c r="D292" s="4"/>
      <c r="E292" s="4" t="s">
        <v>294</v>
      </c>
      <c r="F292" s="4"/>
      <c r="G292" s="4"/>
      <c r="H292" s="4"/>
      <c r="I292" s="20">
        <v>0</v>
      </c>
      <c r="J292" s="20"/>
      <c r="K292" s="20">
        <v>-42500</v>
      </c>
      <c r="L292" s="20"/>
      <c r="M292" s="20">
        <f t="shared" ref="M292:M304" si="28">ROUND((I292-K292),5)</f>
        <v>42500</v>
      </c>
      <c r="N292" s="20"/>
      <c r="O292" s="20">
        <v>-280000</v>
      </c>
      <c r="P292" s="20"/>
      <c r="Q292" s="20">
        <v>-92500</v>
      </c>
      <c r="R292" s="20"/>
      <c r="S292" s="20">
        <f t="shared" si="27"/>
        <v>-187500</v>
      </c>
      <c r="T292" s="20"/>
      <c r="U292" s="20">
        <v>-97500</v>
      </c>
    </row>
    <row r="293" spans="1:21">
      <c r="A293" s="4"/>
      <c r="B293" s="4"/>
      <c r="C293" s="4"/>
      <c r="D293" s="4"/>
      <c r="E293" s="4" t="s">
        <v>295</v>
      </c>
      <c r="F293" s="4"/>
      <c r="G293" s="4"/>
      <c r="H293" s="4"/>
      <c r="I293" s="20">
        <v>-5000</v>
      </c>
      <c r="J293" s="20"/>
      <c r="K293" s="20">
        <v>-10000</v>
      </c>
      <c r="L293" s="20"/>
      <c r="M293" s="20">
        <f t="shared" si="28"/>
        <v>5000</v>
      </c>
      <c r="N293" s="20"/>
      <c r="O293" s="20">
        <v>-55000</v>
      </c>
      <c r="P293" s="20"/>
      <c r="Q293" s="20">
        <v>-50000</v>
      </c>
      <c r="R293" s="20"/>
      <c r="S293" s="20">
        <f t="shared" si="27"/>
        <v>-5000</v>
      </c>
      <c r="T293" s="20"/>
      <c r="U293" s="20">
        <v>-60000</v>
      </c>
    </row>
    <row r="294" spans="1:21">
      <c r="A294" s="4"/>
      <c r="B294" s="4"/>
      <c r="C294" s="4"/>
      <c r="D294" s="4"/>
      <c r="E294" s="4" t="s">
        <v>296</v>
      </c>
      <c r="F294" s="4"/>
      <c r="G294" s="4"/>
      <c r="H294" s="4"/>
      <c r="I294" s="20">
        <v>156.81</v>
      </c>
      <c r="J294" s="20"/>
      <c r="K294" s="20">
        <v>0</v>
      </c>
      <c r="L294" s="20"/>
      <c r="M294" s="20">
        <f t="shared" si="28"/>
        <v>156.81</v>
      </c>
      <c r="N294" s="20"/>
      <c r="O294" s="20">
        <v>6911.85</v>
      </c>
      <c r="P294" s="20"/>
      <c r="Q294" s="20">
        <v>0</v>
      </c>
      <c r="R294" s="20"/>
      <c r="S294" s="20">
        <f t="shared" si="27"/>
        <v>6911.85</v>
      </c>
      <c r="T294" s="20"/>
      <c r="U294" s="20">
        <v>0</v>
      </c>
    </row>
    <row r="295" spans="1:21" ht="15.75" thickBot="1">
      <c r="A295" s="4"/>
      <c r="B295" s="4"/>
      <c r="C295" s="4"/>
      <c r="D295" s="4"/>
      <c r="E295" s="4" t="s">
        <v>297</v>
      </c>
      <c r="F295" s="4"/>
      <c r="G295" s="4"/>
      <c r="H295" s="4"/>
      <c r="I295" s="21">
        <v>0</v>
      </c>
      <c r="J295" s="20"/>
      <c r="K295" s="21">
        <v>0</v>
      </c>
      <c r="L295" s="20"/>
      <c r="M295" s="21">
        <f t="shared" si="28"/>
        <v>0</v>
      </c>
      <c r="N295" s="20"/>
      <c r="O295" s="21">
        <v>-11439.6</v>
      </c>
      <c r="P295" s="20"/>
      <c r="Q295" s="21">
        <v>0</v>
      </c>
      <c r="R295" s="20"/>
      <c r="S295" s="21">
        <f t="shared" si="27"/>
        <v>-11439.6</v>
      </c>
      <c r="T295" s="20"/>
      <c r="U295" s="21">
        <v>0</v>
      </c>
    </row>
    <row r="296" spans="1:21">
      <c r="A296" s="4"/>
      <c r="B296" s="4"/>
      <c r="C296" s="4"/>
      <c r="D296" s="4" t="s">
        <v>298</v>
      </c>
      <c r="E296" s="4"/>
      <c r="F296" s="4"/>
      <c r="G296" s="4"/>
      <c r="H296" s="4"/>
      <c r="I296" s="20">
        <f>ROUND(SUM(I289:I295),5)</f>
        <v>-2503.19</v>
      </c>
      <c r="J296" s="20"/>
      <c r="K296" s="20">
        <f>ROUND(SUM(K289:K295),5)</f>
        <v>-52500</v>
      </c>
      <c r="L296" s="20"/>
      <c r="M296" s="20">
        <f t="shared" si="28"/>
        <v>49996.81</v>
      </c>
      <c r="N296" s="20"/>
      <c r="O296" s="20">
        <f>ROUND(SUM(O289:O295),5)</f>
        <v>-371239.28</v>
      </c>
      <c r="P296" s="20"/>
      <c r="Q296" s="20">
        <f>ROUND(SUM(Q289:Q295),5)</f>
        <v>-142500</v>
      </c>
      <c r="R296" s="20"/>
      <c r="S296" s="20">
        <f t="shared" si="27"/>
        <v>-228739.28</v>
      </c>
      <c r="T296" s="20"/>
      <c r="U296" s="20">
        <f>ROUND(SUM(U289:U295),5)</f>
        <v>-157500</v>
      </c>
    </row>
    <row r="297" spans="1:21">
      <c r="A297" s="4"/>
      <c r="B297" s="4"/>
      <c r="C297" s="4"/>
      <c r="D297" s="4" t="s">
        <v>299</v>
      </c>
      <c r="E297" s="4"/>
      <c r="F297" s="4"/>
      <c r="G297" s="4"/>
      <c r="H297" s="4"/>
      <c r="I297" s="20">
        <v>-474.75</v>
      </c>
      <c r="J297" s="20"/>
      <c r="K297" s="20">
        <v>11625</v>
      </c>
      <c r="L297" s="20"/>
      <c r="M297" s="20">
        <f t="shared" si="28"/>
        <v>-12099.75</v>
      </c>
      <c r="N297" s="20"/>
      <c r="O297" s="20">
        <v>-13984.16</v>
      </c>
      <c r="P297" s="20"/>
      <c r="Q297" s="20">
        <v>-34044</v>
      </c>
      <c r="R297" s="20"/>
      <c r="S297" s="20">
        <f t="shared" si="27"/>
        <v>20059.84</v>
      </c>
      <c r="T297" s="20"/>
      <c r="U297" s="20">
        <v>-16766</v>
      </c>
    </row>
    <row r="298" spans="1:21">
      <c r="A298" s="4"/>
      <c r="B298" s="4"/>
      <c r="C298" s="4"/>
      <c r="D298" s="4" t="s">
        <v>300</v>
      </c>
      <c r="E298" s="4"/>
      <c r="F298" s="4"/>
      <c r="G298" s="4"/>
      <c r="H298" s="4"/>
      <c r="I298" s="20">
        <v>-767.51</v>
      </c>
      <c r="J298" s="20"/>
      <c r="K298" s="20">
        <v>-1253</v>
      </c>
      <c r="L298" s="20"/>
      <c r="M298" s="20">
        <f t="shared" si="28"/>
        <v>485.49</v>
      </c>
      <c r="N298" s="20"/>
      <c r="O298" s="20">
        <v>-33754.629999999997</v>
      </c>
      <c r="P298" s="20"/>
      <c r="Q298" s="20">
        <v>-27105</v>
      </c>
      <c r="R298" s="20"/>
      <c r="S298" s="20">
        <f t="shared" si="27"/>
        <v>-6649.63</v>
      </c>
      <c r="T298" s="20"/>
      <c r="U298" s="20">
        <v>-27105</v>
      </c>
    </row>
    <row r="299" spans="1:21">
      <c r="A299" s="4"/>
      <c r="B299" s="4"/>
      <c r="C299" s="4"/>
      <c r="D299" s="4" t="s">
        <v>301</v>
      </c>
      <c r="E299" s="4"/>
      <c r="F299" s="4"/>
      <c r="G299" s="4"/>
      <c r="H299" s="4"/>
      <c r="I299" s="20">
        <v>-4702.33</v>
      </c>
      <c r="J299" s="20"/>
      <c r="K299" s="20">
        <v>-2863</v>
      </c>
      <c r="L299" s="20"/>
      <c r="M299" s="20">
        <f t="shared" si="28"/>
        <v>-1839.33</v>
      </c>
      <c r="N299" s="20"/>
      <c r="O299" s="20">
        <v>-92085.54</v>
      </c>
      <c r="P299" s="20"/>
      <c r="Q299" s="20">
        <v>-31672</v>
      </c>
      <c r="R299" s="20"/>
      <c r="S299" s="20">
        <f t="shared" si="27"/>
        <v>-60413.54</v>
      </c>
      <c r="T299" s="20"/>
      <c r="U299" s="20">
        <v>-53750</v>
      </c>
    </row>
    <row r="300" spans="1:21">
      <c r="A300" s="4"/>
      <c r="B300" s="4"/>
      <c r="C300" s="4"/>
      <c r="D300" s="4" t="s">
        <v>302</v>
      </c>
      <c r="E300" s="4"/>
      <c r="F300" s="4"/>
      <c r="G300" s="4"/>
      <c r="H300" s="4"/>
      <c r="I300" s="20">
        <v>-84.55</v>
      </c>
      <c r="J300" s="20"/>
      <c r="K300" s="20">
        <v>0</v>
      </c>
      <c r="L300" s="20"/>
      <c r="M300" s="20">
        <f t="shared" si="28"/>
        <v>-84.55</v>
      </c>
      <c r="N300" s="20"/>
      <c r="O300" s="20">
        <v>-32248.17</v>
      </c>
      <c r="P300" s="20"/>
      <c r="Q300" s="20">
        <v>-28155</v>
      </c>
      <c r="R300" s="20"/>
      <c r="S300" s="20">
        <f t="shared" si="27"/>
        <v>-4093.17</v>
      </c>
      <c r="T300" s="20"/>
      <c r="U300" s="20">
        <v>-28155</v>
      </c>
    </row>
    <row r="301" spans="1:21" ht="15.75" thickBot="1">
      <c r="A301" s="4"/>
      <c r="B301" s="4"/>
      <c r="C301" s="4"/>
      <c r="D301" s="4" t="s">
        <v>303</v>
      </c>
      <c r="E301" s="4"/>
      <c r="F301" s="4"/>
      <c r="G301" s="4"/>
      <c r="H301" s="4"/>
      <c r="I301" s="22">
        <v>-300000</v>
      </c>
      <c r="J301" s="20"/>
      <c r="K301" s="22">
        <v>0</v>
      </c>
      <c r="L301" s="20"/>
      <c r="M301" s="22">
        <f t="shared" si="28"/>
        <v>-300000</v>
      </c>
      <c r="N301" s="20"/>
      <c r="O301" s="22">
        <v>-300000</v>
      </c>
      <c r="P301" s="20"/>
      <c r="Q301" s="22">
        <v>0</v>
      </c>
      <c r="R301" s="20"/>
      <c r="S301" s="22">
        <f t="shared" si="27"/>
        <v>-300000</v>
      </c>
      <c r="T301" s="20"/>
      <c r="U301" s="22">
        <v>0</v>
      </c>
    </row>
    <row r="302" spans="1:21" ht="15.75" thickBot="1">
      <c r="A302" s="4"/>
      <c r="B302" s="4"/>
      <c r="C302" s="4" t="s">
        <v>304</v>
      </c>
      <c r="D302" s="4"/>
      <c r="E302" s="4"/>
      <c r="F302" s="4"/>
      <c r="G302" s="4"/>
      <c r="H302" s="4"/>
      <c r="I302" s="26">
        <f>ROUND(SUM(I286:I288)+SUM(I296:I301),5)</f>
        <v>-308532.33</v>
      </c>
      <c r="J302" s="20"/>
      <c r="K302" s="26">
        <f>ROUND(SUM(K286:K288)+SUM(K296:K301),5)</f>
        <v>-44991</v>
      </c>
      <c r="L302" s="20"/>
      <c r="M302" s="26">
        <f t="shared" si="28"/>
        <v>-263541.33</v>
      </c>
      <c r="N302" s="20"/>
      <c r="O302" s="26">
        <f>ROUND(SUM(O286:O288)+SUM(O296:O301),5)</f>
        <v>-805672.04</v>
      </c>
      <c r="P302" s="20"/>
      <c r="Q302" s="26">
        <f>ROUND(SUM(Q286:Q288)+SUM(Q296:Q301),5)</f>
        <v>-213476</v>
      </c>
      <c r="R302" s="20"/>
      <c r="S302" s="26">
        <f t="shared" si="27"/>
        <v>-592196.04</v>
      </c>
      <c r="T302" s="20"/>
      <c r="U302" s="26">
        <f>ROUND(SUM(U286:U288)+SUM(U296:U301),5)</f>
        <v>-233276</v>
      </c>
    </row>
    <row r="303" spans="1:21" ht="15.75" thickBot="1">
      <c r="A303" s="4"/>
      <c r="B303" s="17" t="s">
        <v>305</v>
      </c>
      <c r="C303" s="17"/>
      <c r="D303" s="17"/>
      <c r="E303" s="17"/>
      <c r="F303" s="17"/>
      <c r="G303" s="17"/>
      <c r="H303" s="17"/>
      <c r="I303" s="24">
        <f>ROUND(I253+I285-I302,5)</f>
        <v>274500.33</v>
      </c>
      <c r="J303" s="25"/>
      <c r="K303" s="24">
        <f>ROUND(K253+K285-K302,5)</f>
        <v>44991</v>
      </c>
      <c r="L303" s="25"/>
      <c r="M303" s="24">
        <f t="shared" si="28"/>
        <v>229509.33</v>
      </c>
      <c r="N303" s="25"/>
      <c r="O303" s="24">
        <f>ROUND(O253+O285-O302,5)</f>
        <v>801731.58</v>
      </c>
      <c r="P303" s="25"/>
      <c r="Q303" s="24">
        <f>ROUND(Q253+Q285-Q302,5)</f>
        <v>213476</v>
      </c>
      <c r="R303" s="25"/>
      <c r="S303" s="24">
        <f t="shared" si="27"/>
        <v>588255.57999999996</v>
      </c>
      <c r="T303" s="25"/>
      <c r="U303" s="24">
        <f>ROUND(U253+U285-U302,5)</f>
        <v>233276</v>
      </c>
    </row>
    <row r="304" spans="1:21" s="12" customFormat="1">
      <c r="A304" s="19" t="s">
        <v>306</v>
      </c>
      <c r="B304" s="19"/>
      <c r="C304" s="19"/>
      <c r="D304" s="19"/>
      <c r="E304" s="19"/>
      <c r="F304" s="19"/>
      <c r="G304" s="19"/>
      <c r="H304" s="19"/>
      <c r="I304" s="28">
        <f>ROUND(I252+I303,5)</f>
        <v>214899.53</v>
      </c>
      <c r="J304" s="28"/>
      <c r="K304" s="28">
        <f>ROUND(K252+K303,5)</f>
        <v>58298</v>
      </c>
      <c r="L304" s="28"/>
      <c r="M304" s="28">
        <f t="shared" si="28"/>
        <v>156601.53</v>
      </c>
      <c r="N304" s="28"/>
      <c r="O304" s="28">
        <f>ROUND(O252+O303,5)</f>
        <v>437986.43</v>
      </c>
      <c r="P304" s="28"/>
      <c r="Q304" s="28">
        <f>ROUND(Q252+Q303,5)</f>
        <v>147750</v>
      </c>
      <c r="R304" s="28"/>
      <c r="S304" s="28">
        <f t="shared" si="27"/>
        <v>290236.43</v>
      </c>
      <c r="T304" s="28"/>
      <c r="U304" s="28">
        <f>ROUND(U252+U303,5)</f>
        <v>233276</v>
      </c>
    </row>
  </sheetData>
  <pageMargins left="0" right="0" top="0.75" bottom="0.5" header="0.1" footer="0.3"/>
  <pageSetup scale="85" orientation="landscape" r:id="rId1"/>
  <headerFooter>
    <oddHeader xml:space="preserve">&amp;L&amp;"Arial,Bold"&amp;8 2:45 PM
 03/13/18
 Accrual Basis&amp;C&amp;"Arial,Bold"&amp;12 Town of Dewey Beach
February 2018, Actual vs. Budget&amp;14
</oddHeader>
    <oddFooter>&amp;R&amp;"Arial,Bold"&amp;8 Page &amp;P of &amp;N</oddFooter>
  </headerFooter>
  <rowBreaks count="2" manualBreakCount="2">
    <brk id="53" max="16383" man="1"/>
    <brk id="252" max="16383" man="1"/>
  </rowBreaks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sgossett</cp:lastModifiedBy>
  <cp:lastPrinted>2018-03-27T13:44:21Z</cp:lastPrinted>
  <dcterms:created xsi:type="dcterms:W3CDTF">2018-03-13T18:45:28Z</dcterms:created>
  <dcterms:modified xsi:type="dcterms:W3CDTF">2018-03-27T14:22:42Z</dcterms:modified>
</cp:coreProperties>
</file>