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</sheets>
  <definedNames>
    <definedName name="_xlnm.Print_Titles" localSheetId="0">Sheet1!$A:$G,Sheet1!$1:$2</definedName>
    <definedName name="QB_COLUMN_59200" localSheetId="0" hidden="1">Sheet1!$H$2</definedName>
    <definedName name="QB_COLUMN_61210" localSheetId="0" hidden="1">Sheet1!$J$2</definedName>
    <definedName name="QB_COLUMN_63620" localSheetId="0" hidden="1">Sheet1!$L$2</definedName>
    <definedName name="QB_COLUMN_64830" localSheetId="0" hidden="1">Sheet1!#REF!</definedName>
    <definedName name="QB_DATA_0" localSheetId="0" hidden="1">Sheet1!$6:$6,Sheet1!$7:$7,Sheet1!$9:$9,Sheet1!$10:$10,Sheet1!$11:$11,Sheet1!$12:$12,Sheet1!$13:$13,Sheet1!$15:$15,Sheet1!$16:$16,Sheet1!$17:$17,Sheet1!$18:$18,Sheet1!$20:$20,Sheet1!$21:$21,Sheet1!$23:$23,Sheet1!$25:$25,Sheet1!$26:$26</definedName>
    <definedName name="QB_DATA_1" localSheetId="0" hidden="1">Sheet1!$27:$27,Sheet1!$28:$28,Sheet1!$29:$29,Sheet1!$30:$30,Sheet1!$31:$31,Sheet1!$32:$32,Sheet1!$33:$33,Sheet1!$34:$34,Sheet1!$35:$35,Sheet1!$36:$36,Sheet1!$38:$38,Sheet1!$40:$40,Sheet1!$41:$41,Sheet1!$42:$42,Sheet1!$43:$43,Sheet1!$44:$44</definedName>
    <definedName name="QB_DATA_10" localSheetId="0" hidden="1">Sheet1!$269:$269,Sheet1!$270:$270,Sheet1!$271:$271,Sheet1!$272:$272,Sheet1!$273:$273,Sheet1!$276:$276,Sheet1!$277:$277,Sheet1!$278:$278,Sheet1!$279:$279,Sheet1!$280:$280,Sheet1!$281:$281,Sheet1!$284:$284,Sheet1!$285:$285,Sheet1!$286:$286,Sheet1!$287:$287,Sheet1!$291:$291</definedName>
    <definedName name="QB_DATA_11" localSheetId="0" hidden="1">Sheet1!$292:$292,Sheet1!$294:$294,Sheet1!$295:$295,Sheet1!$296:$296,Sheet1!$297:$297,Sheet1!$298:$298,Sheet1!$299:$299,Sheet1!$301:$301,Sheet1!$302:$302,Sheet1!$303:$303,Sheet1!$304:$304,Sheet1!$305:$305,Sheet1!$306:$306,Sheet1!$307:$307</definedName>
    <definedName name="QB_DATA_2" localSheetId="0" hidden="1">Sheet1!$45:$45,Sheet1!$46:$46,Sheet1!$47:$47,Sheet1!$50:$50,Sheet1!$51:$51,Sheet1!$52:$52,Sheet1!$60:$60,Sheet1!$61:$61,Sheet1!#REF!,Sheet1!$62:$62,Sheet1!$63:$63,Sheet1!$64:$64,Sheet1!$65:$65,Sheet1!$66:$66,Sheet1!$67:$67,Sheet1!$68:$68</definedName>
    <definedName name="QB_DATA_3" localSheetId="0" hidden="1">Sheet1!$69:$69,Sheet1!$70:$70,Sheet1!$71:$71,Sheet1!$72:$72,Sheet1!$73:$73,Sheet1!$74:$74,Sheet1!$76:$76,Sheet1!$77:$77,Sheet1!$78:$78,Sheet1!$79:$79,Sheet1!$80:$80,Sheet1!$83:$83,Sheet1!$84:$84,Sheet1!$87:$87,Sheet1!$88:$88,Sheet1!$89:$89</definedName>
    <definedName name="QB_DATA_4" localSheetId="0" hidden="1">Sheet1!$90:$90,Sheet1!$93:$93,Sheet1!$99:$99,Sheet1!$100:$100,Sheet1!$101:$101,Sheet1!$102:$102,Sheet1!$103:$103,Sheet1!$105:$105,Sheet1!$106:$106,Sheet1!$107:$107,Sheet1!$108:$108,Sheet1!$111:$111,Sheet1!$112:$112,Sheet1!$115:$115,Sheet1!$116:$116,Sheet1!$117:$117</definedName>
    <definedName name="QB_DATA_5" localSheetId="0" hidden="1">Sheet1!$118:$118,Sheet1!$119:$119,Sheet1!$120:$120,Sheet1!$123:$123,Sheet1!$124:$124,Sheet1!$125:$125,Sheet1!$128:$128,Sheet1!$129:$129,Sheet1!$135:$135,Sheet1!$136:$136,Sheet1!$137:$137,Sheet1!$138:$138,Sheet1!$139:$139,Sheet1!$141:$141,Sheet1!$142:$142,Sheet1!$143:$143</definedName>
    <definedName name="QB_DATA_6" localSheetId="0" hidden="1">Sheet1!$146:$146,Sheet1!$147:$147,Sheet1!$150:$150,Sheet1!$151:$151,Sheet1!$152:$152,Sheet1!$155:$155,Sheet1!$156:$156,Sheet1!$162:$162,Sheet1!$164:$164,Sheet1!$165:$165,Sheet1!$166:$166,Sheet1!$169:$169,Sheet1!$170:$170,Sheet1!$171:$171,Sheet1!$177:$177,Sheet1!$178:$178</definedName>
    <definedName name="QB_DATA_7" localSheetId="0" hidden="1">Sheet1!$179:$179,Sheet1!$181:$181,Sheet1!$182:$182,Sheet1!$185:$185,Sheet1!$186:$186,Sheet1!$187:$187,Sheet1!$190:$190,Sheet1!$195:$195,Sheet1!$197:$197,Sheet1!$198:$198,Sheet1!$199:$199,Sheet1!$200:$200,Sheet1!$203:$203,Sheet1!$204:$204,Sheet1!$205:$205,Sheet1!$208:$208</definedName>
    <definedName name="QB_DATA_8" localSheetId="0" hidden="1">Sheet1!$212:$212,Sheet1!$214:$214,Sheet1!$215:$215,Sheet1!$218:$218,Sheet1!$219:$219,Sheet1!$224:$224,Sheet1!$225:$225,Sheet1!$226:$226,Sheet1!$228:$228,Sheet1!$229:$229,Sheet1!$232:$232,Sheet1!$233:$233,Sheet1!$236:$236,Sheet1!$237:$237,Sheet1!$238:$238,Sheet1!$243:$243</definedName>
    <definedName name="QB_DATA_9" localSheetId="0" hidden="1">Sheet1!$244:$244,Sheet1!$245:$245,Sheet1!$246:$246,Sheet1!$247:$247,Sheet1!$248:$248,Sheet1!$251:$251,Sheet1!$257:$257,Sheet1!$258:$258,Sheet1!$259:$259,Sheet1!$260:$260,Sheet1!$261:$261,Sheet1!$264:$264,Sheet1!$265:$265,Sheet1!$266:$266,Sheet1!$267:$267,Sheet1!$268:$268</definedName>
    <definedName name="QB_FORMULA_0" localSheetId="0" hidden="1">Sheet1!$L$6,Sheet1!#REF!,Sheet1!$L$7,Sheet1!#REF!,Sheet1!$L$9,Sheet1!#REF!,Sheet1!$L$10,Sheet1!#REF!,Sheet1!$L$11,Sheet1!#REF!,Sheet1!$L$12,Sheet1!#REF!,Sheet1!$L$13,Sheet1!#REF!,Sheet1!$H$14,Sheet1!$J$14</definedName>
    <definedName name="QB_FORMULA_1" localSheetId="0" hidden="1">Sheet1!$L$14,Sheet1!#REF!,Sheet1!$L$15,Sheet1!#REF!,Sheet1!$L$16,Sheet1!#REF!,Sheet1!$L$17,Sheet1!#REF!,Sheet1!$L$18,Sheet1!#REF!,Sheet1!$L$20,Sheet1!#REF!,Sheet1!$L$21,Sheet1!#REF!,Sheet1!$H$22,Sheet1!$J$22</definedName>
    <definedName name="QB_FORMULA_10" localSheetId="0" hidden="1">Sheet1!$L$85,Sheet1!#REF!,Sheet1!$L$87,Sheet1!#REF!,Sheet1!$L$88,Sheet1!#REF!,Sheet1!$L$89,Sheet1!#REF!,Sheet1!$L$90,Sheet1!#REF!,Sheet1!$H$91,Sheet1!$J$91,Sheet1!$L$91,Sheet1!#REF!,Sheet1!$L$93,Sheet1!#REF!</definedName>
    <definedName name="QB_FORMULA_11" localSheetId="0" hidden="1">Sheet1!$H$94,Sheet1!$J$94,Sheet1!$L$94,Sheet1!#REF!,Sheet1!$H$95,Sheet1!$J$95,Sheet1!$L$95,Sheet1!#REF!,Sheet1!$H$96,Sheet1!$J$96,Sheet1!$L$96,Sheet1!#REF!,Sheet1!$L$99,Sheet1!#REF!,Sheet1!$L$100,Sheet1!#REF!</definedName>
    <definedName name="QB_FORMULA_12" localSheetId="0" hidden="1">Sheet1!$L$101,Sheet1!#REF!,Sheet1!$L$102,Sheet1!#REF!,Sheet1!$L$103,Sheet1!#REF!,Sheet1!$L$105,Sheet1!#REF!,Sheet1!$L$106,Sheet1!#REF!,Sheet1!$L$107,Sheet1!#REF!,Sheet1!$L$108,Sheet1!#REF!,Sheet1!$H$109,Sheet1!$J$109</definedName>
    <definedName name="QB_FORMULA_13" localSheetId="0" hidden="1">Sheet1!$L$109,Sheet1!#REF!,Sheet1!$L$111,Sheet1!#REF!,Sheet1!$L$112,Sheet1!#REF!,Sheet1!$H$113,Sheet1!$J$113,Sheet1!$L$113,Sheet1!#REF!,Sheet1!$L$115,Sheet1!#REF!,Sheet1!$L$116,Sheet1!#REF!,Sheet1!$L$117,Sheet1!#REF!</definedName>
    <definedName name="QB_FORMULA_14" localSheetId="0" hidden="1">Sheet1!$L$118,Sheet1!#REF!,Sheet1!$L$119,Sheet1!#REF!,Sheet1!$L$120,Sheet1!#REF!,Sheet1!$H$121,Sheet1!$J$121,Sheet1!$L$121,Sheet1!#REF!,Sheet1!$L$123,Sheet1!#REF!,Sheet1!$L$124,Sheet1!#REF!,Sheet1!$L$125,Sheet1!#REF!</definedName>
    <definedName name="QB_FORMULA_15" localSheetId="0" hidden="1">Sheet1!$H$126,Sheet1!$J$126,Sheet1!$L$126,Sheet1!#REF!,Sheet1!$L$128,Sheet1!#REF!,Sheet1!$L$129,Sheet1!#REF!,Sheet1!$H$130,Sheet1!$J$130,Sheet1!$L$130,Sheet1!#REF!,Sheet1!$H$131,Sheet1!$J$131,Sheet1!$L$131,Sheet1!#REF!</definedName>
    <definedName name="QB_FORMULA_16" localSheetId="0" hidden="1">Sheet1!$H$132,Sheet1!$J$132,Sheet1!$L$132,Sheet1!#REF!,Sheet1!$L$135,Sheet1!#REF!,Sheet1!$L$136,Sheet1!#REF!,Sheet1!$L$137,Sheet1!#REF!,Sheet1!$L$138,Sheet1!#REF!,Sheet1!$L$139,Sheet1!#REF!,Sheet1!$L$141,Sheet1!#REF!</definedName>
    <definedName name="QB_FORMULA_17" localSheetId="0" hidden="1">Sheet1!$L$142,Sheet1!#REF!,Sheet1!$L$143,Sheet1!#REF!,Sheet1!$H$144,Sheet1!$J$144,Sheet1!$L$144,Sheet1!#REF!,Sheet1!$L$146,Sheet1!#REF!,Sheet1!$L$147,Sheet1!#REF!,Sheet1!$H$148,Sheet1!$J$148,Sheet1!$L$148,Sheet1!#REF!</definedName>
    <definedName name="QB_FORMULA_18" localSheetId="0" hidden="1">Sheet1!$L$150,Sheet1!#REF!,Sheet1!$L$151,Sheet1!#REF!,Sheet1!$L$152,Sheet1!#REF!,Sheet1!$H$153,Sheet1!$J$153,Sheet1!$L$153,Sheet1!#REF!,Sheet1!$L$155,Sheet1!#REF!,Sheet1!$L$156,Sheet1!#REF!,Sheet1!$H$157,Sheet1!$J$157</definedName>
    <definedName name="QB_FORMULA_19" localSheetId="0" hidden="1">Sheet1!$L$157,Sheet1!#REF!,Sheet1!$H$158,Sheet1!$J$158,Sheet1!$L$158,Sheet1!#REF!,Sheet1!$H$159,Sheet1!$J$159,Sheet1!$L$159,Sheet1!#REF!,Sheet1!$L$162,Sheet1!#REF!,Sheet1!$L$164,Sheet1!#REF!,Sheet1!$L$165,Sheet1!#REF!</definedName>
    <definedName name="QB_FORMULA_2" localSheetId="0" hidden="1">Sheet1!$L$22,Sheet1!#REF!,Sheet1!$L$23,Sheet1!#REF!,Sheet1!$L$25,Sheet1!#REF!,Sheet1!$L$26,Sheet1!#REF!,Sheet1!$L$27,Sheet1!#REF!,Sheet1!$L$28,Sheet1!#REF!,Sheet1!$L$29,Sheet1!#REF!,Sheet1!$L$30,Sheet1!#REF!</definedName>
    <definedName name="QB_FORMULA_20" localSheetId="0" hidden="1">Sheet1!$L$166,Sheet1!#REF!,Sheet1!$H$167,Sheet1!$J$167,Sheet1!$L$167,Sheet1!#REF!,Sheet1!$L$169,Sheet1!#REF!,Sheet1!$L$170,Sheet1!#REF!,Sheet1!$L$171,Sheet1!#REF!,Sheet1!$H$172,Sheet1!$J$172,Sheet1!$L$172,Sheet1!#REF!</definedName>
    <definedName name="QB_FORMULA_21" localSheetId="0" hidden="1">Sheet1!$H$173,Sheet1!$J$173,Sheet1!$L$173,Sheet1!#REF!,Sheet1!$H$174,Sheet1!$J$174,Sheet1!$L$174,Sheet1!#REF!,Sheet1!$L$177,Sheet1!#REF!,Sheet1!$L$178,Sheet1!#REF!,Sheet1!$L$179,Sheet1!#REF!,Sheet1!$L$181,Sheet1!#REF!</definedName>
    <definedName name="QB_FORMULA_22" localSheetId="0" hidden="1">Sheet1!$L$182,Sheet1!#REF!,Sheet1!$H$183,Sheet1!$J$183,Sheet1!$L$183,Sheet1!#REF!,Sheet1!$L$185,Sheet1!#REF!,Sheet1!$L$186,Sheet1!#REF!,Sheet1!$L$187,Sheet1!#REF!,Sheet1!$H$188,Sheet1!$J$188,Sheet1!$L$188,Sheet1!#REF!</definedName>
    <definedName name="QB_FORMULA_23" localSheetId="0" hidden="1">Sheet1!$L$190,Sheet1!#REF!,Sheet1!$H$191,Sheet1!$J$191,Sheet1!$L$191,Sheet1!#REF!,Sheet1!$H$192,Sheet1!$J$192,Sheet1!$L$192,Sheet1!#REF!,Sheet1!$H$193,Sheet1!$J$193,Sheet1!$L$193,Sheet1!#REF!,Sheet1!$L$195,Sheet1!#REF!</definedName>
    <definedName name="QB_FORMULA_24" localSheetId="0" hidden="1">Sheet1!$L$197,Sheet1!#REF!,Sheet1!$L$198,Sheet1!#REF!,Sheet1!$L$199,Sheet1!#REF!,Sheet1!$L$200,Sheet1!#REF!,Sheet1!$H$201,Sheet1!$J$201,Sheet1!$L$201,Sheet1!#REF!,Sheet1!$L$203,Sheet1!#REF!,Sheet1!$L$204,Sheet1!#REF!</definedName>
    <definedName name="QB_FORMULA_25" localSheetId="0" hidden="1">Sheet1!$L$205,Sheet1!#REF!,Sheet1!$H$206,Sheet1!$J$206,Sheet1!$L$206,Sheet1!#REF!,Sheet1!$L$208,Sheet1!#REF!,Sheet1!$H$209,Sheet1!$J$209,Sheet1!$L$209,Sheet1!#REF!,Sheet1!$H$210,Sheet1!$J$210,Sheet1!$L$210,Sheet1!#REF!</definedName>
    <definedName name="QB_FORMULA_26" localSheetId="0" hidden="1">Sheet1!$L$212,Sheet1!#REF!,Sheet1!$L$214,Sheet1!#REF!,Sheet1!$L$215,Sheet1!#REF!,Sheet1!$H$216,Sheet1!$J$216,Sheet1!$L$216,Sheet1!#REF!,Sheet1!$L$218,Sheet1!#REF!,Sheet1!$L$219,Sheet1!#REF!,Sheet1!$H$220,Sheet1!$J$220</definedName>
    <definedName name="QB_FORMULA_27" localSheetId="0" hidden="1">Sheet1!$L$220,Sheet1!#REF!,Sheet1!$H$221,Sheet1!$J$221,Sheet1!$L$221,Sheet1!#REF!,Sheet1!$L$224,Sheet1!#REF!,Sheet1!$L$225,Sheet1!#REF!,Sheet1!$L$226,Sheet1!#REF!,Sheet1!$L$228,Sheet1!#REF!,Sheet1!$L$229,Sheet1!#REF!</definedName>
    <definedName name="QB_FORMULA_28" localSheetId="0" hidden="1">Sheet1!$H$230,Sheet1!$J$230,Sheet1!$L$230,Sheet1!#REF!,Sheet1!$L$232,Sheet1!#REF!,Sheet1!$L$233,Sheet1!#REF!,Sheet1!$H$234,Sheet1!$J$234,Sheet1!$L$234,Sheet1!#REF!,Sheet1!$L$236,Sheet1!#REF!,Sheet1!$L$237,Sheet1!#REF!</definedName>
    <definedName name="QB_FORMULA_29" localSheetId="0" hidden="1">Sheet1!$L$238,Sheet1!#REF!,Sheet1!$H$239,Sheet1!$J$239,Sheet1!$L$239,Sheet1!#REF!,Sheet1!$H$240,Sheet1!$J$240,Sheet1!$L$240,Sheet1!#REF!,Sheet1!$H$241,Sheet1!$J$241,Sheet1!$L$241,Sheet1!#REF!,Sheet1!$L$243,Sheet1!#REF!</definedName>
    <definedName name="QB_FORMULA_3" localSheetId="0" hidden="1">Sheet1!$L$31,Sheet1!#REF!,Sheet1!$L$32,Sheet1!#REF!,Sheet1!$L$33,Sheet1!#REF!,Sheet1!$L$34,Sheet1!#REF!,Sheet1!$L$35,Sheet1!#REF!,Sheet1!$L$36,Sheet1!#REF!,Sheet1!$H$37,Sheet1!$J$37,Sheet1!$L$37,Sheet1!#REF!</definedName>
    <definedName name="QB_FORMULA_30" localSheetId="0" hidden="1">Sheet1!$L$244,Sheet1!#REF!,Sheet1!$L$245,Sheet1!#REF!,Sheet1!$L$246,Sheet1!#REF!,Sheet1!$L$247,Sheet1!#REF!,Sheet1!$L$248,Sheet1!#REF!,Sheet1!$H$250,Sheet1!$J$250,Sheet1!$L$250,Sheet1!#REF!,Sheet1!$L$251,Sheet1!#REF!</definedName>
    <definedName name="QB_FORMULA_31" localSheetId="0" hidden="1">Sheet1!$H$252,Sheet1!$J$252,Sheet1!$L$252,Sheet1!#REF!,Sheet1!$H$253,Sheet1!$J$253,Sheet1!$L$253,Sheet1!#REF!,Sheet1!$L$257,Sheet1!#REF!,Sheet1!$L$258,Sheet1!#REF!,Sheet1!$L$259,Sheet1!#REF!,Sheet1!$L$260,Sheet1!#REF!</definedName>
    <definedName name="QB_FORMULA_32" localSheetId="0" hidden="1">Sheet1!$L$261,Sheet1!#REF!,Sheet1!$H$262,Sheet1!$J$262,Sheet1!$L$262,Sheet1!#REF!,Sheet1!$L$264,Sheet1!#REF!,Sheet1!$L$265,Sheet1!#REF!,Sheet1!$L$266,Sheet1!#REF!,Sheet1!$L$267,Sheet1!#REF!,Sheet1!$L$268,Sheet1!#REF!</definedName>
    <definedName name="QB_FORMULA_33" localSheetId="0" hidden="1">Sheet1!$L$269,Sheet1!#REF!,Sheet1!$L$270,Sheet1!#REF!,Sheet1!$L$271,Sheet1!#REF!,Sheet1!$L$272,Sheet1!#REF!,Sheet1!$L$273,Sheet1!#REF!,Sheet1!$H$274,Sheet1!$J$274,Sheet1!$L$274,Sheet1!#REF!,Sheet1!$L$276,Sheet1!#REF!</definedName>
    <definedName name="QB_FORMULA_34" localSheetId="0" hidden="1">Sheet1!$L$277,Sheet1!#REF!,Sheet1!$L$278,Sheet1!#REF!,Sheet1!$L$279,Sheet1!#REF!,Sheet1!$L$280,Sheet1!#REF!,Sheet1!$L$281,Sheet1!#REF!,Sheet1!$H$282,Sheet1!$J$282,Sheet1!$L$282,Sheet1!#REF!,Sheet1!$L$284,Sheet1!#REF!</definedName>
    <definedName name="QB_FORMULA_35" localSheetId="0" hidden="1">Sheet1!$L$285,Sheet1!#REF!,Sheet1!$L$286,Sheet1!#REF!,Sheet1!$L$287,Sheet1!#REF!,Sheet1!$H$288,Sheet1!$J$288,Sheet1!$L$288,Sheet1!#REF!,Sheet1!$H$289,Sheet1!$J$289,Sheet1!$L$289,Sheet1!#REF!,Sheet1!$L$291,Sheet1!#REF!</definedName>
    <definedName name="QB_FORMULA_36" localSheetId="0" hidden="1">Sheet1!$L$292,Sheet1!#REF!,Sheet1!$L$294,Sheet1!#REF!,Sheet1!$L$295,Sheet1!#REF!,Sheet1!$L$296,Sheet1!#REF!,Sheet1!$L$297,Sheet1!#REF!,Sheet1!$L$298,Sheet1!#REF!,Sheet1!$L$299,Sheet1!#REF!,Sheet1!$H$300,Sheet1!$J$300</definedName>
    <definedName name="QB_FORMULA_37" localSheetId="0" hidden="1">Sheet1!$L$300,Sheet1!#REF!,Sheet1!$L$301,Sheet1!#REF!,Sheet1!$L$302,Sheet1!#REF!,Sheet1!$L$303,Sheet1!#REF!,Sheet1!$L$304,Sheet1!#REF!,Sheet1!$L$305,Sheet1!#REF!,Sheet1!$L$306,Sheet1!#REF!,Sheet1!$L$307,Sheet1!#REF!</definedName>
    <definedName name="QB_FORMULA_38" localSheetId="0" hidden="1">Sheet1!$H$308,Sheet1!$J$308,Sheet1!$L$308,Sheet1!#REF!,Sheet1!$H$309,Sheet1!$J$309,Sheet1!$L$309,Sheet1!#REF!,Sheet1!$H$310,Sheet1!$J$310,Sheet1!$L$310,Sheet1!#REF!</definedName>
    <definedName name="QB_FORMULA_4" localSheetId="0" hidden="1">Sheet1!$L$38,Sheet1!#REF!,Sheet1!$L$40,Sheet1!#REF!,Sheet1!$L$41,Sheet1!#REF!,Sheet1!$L$42,Sheet1!#REF!,Sheet1!$L$43,Sheet1!#REF!,Sheet1!$L$44,Sheet1!#REF!,Sheet1!$L$45,Sheet1!#REF!,Sheet1!$L$46,Sheet1!#REF!</definedName>
    <definedName name="QB_FORMULA_5" localSheetId="0" hidden="1">Sheet1!$L$47,Sheet1!#REF!,Sheet1!$H$48,Sheet1!$J$48,Sheet1!$L$48,Sheet1!#REF!,Sheet1!$L$50,Sheet1!#REF!,Sheet1!$L$51,Sheet1!#REF!,Sheet1!$L$52,Sheet1!#REF!,Sheet1!$H$53,Sheet1!$J$53,Sheet1!$L$53,Sheet1!#REF!</definedName>
    <definedName name="QB_FORMULA_6" localSheetId="0" hidden="1">Sheet1!$H$54,Sheet1!$J$54,Sheet1!$L$54,Sheet1!#REF!,Sheet1!$H$55,Sheet1!$J$55,Sheet1!$L$55,Sheet1!#REF!,Sheet1!$H$56,Sheet1!$J$56,Sheet1!$L$56,Sheet1!#REF!,Sheet1!$L$60,Sheet1!#REF!,Sheet1!$L$61,Sheet1!#REF!</definedName>
    <definedName name="QB_FORMULA_7" localSheetId="0" hidden="1">Sheet1!#REF!,Sheet1!#REF!,Sheet1!$L$62,Sheet1!#REF!,Sheet1!$L$63,Sheet1!#REF!,Sheet1!$L$64,Sheet1!#REF!,Sheet1!$L$65,Sheet1!#REF!,Sheet1!$L$66,Sheet1!#REF!,Sheet1!$L$67,Sheet1!#REF!,Sheet1!$L$68,Sheet1!#REF!</definedName>
    <definedName name="QB_FORMULA_8" localSheetId="0" hidden="1">Sheet1!$L$69,Sheet1!#REF!,Sheet1!$L$70,Sheet1!#REF!,Sheet1!$L$71,Sheet1!#REF!,Sheet1!$L$72,Sheet1!#REF!,Sheet1!$L$73,Sheet1!#REF!,Sheet1!$L$74,Sheet1!#REF!,Sheet1!$L$76,Sheet1!#REF!,Sheet1!$L$77,Sheet1!#REF!</definedName>
    <definedName name="QB_FORMULA_9" localSheetId="0" hidden="1">Sheet1!$L$78,Sheet1!#REF!,Sheet1!$L$79,Sheet1!#REF!,Sheet1!$L$80,Sheet1!#REF!,Sheet1!$H$81,Sheet1!$J$81,Sheet1!$L$81,Sheet1!#REF!,Sheet1!$L$83,Sheet1!#REF!,Sheet1!$L$84,Sheet1!#REF!,Sheet1!$H$85,Sheet1!$J$85</definedName>
    <definedName name="QB_ROW_102260" localSheetId="0" hidden="1">Sheet1!$F$34</definedName>
    <definedName name="QB_ROW_103260" localSheetId="0" hidden="1">Sheet1!$F$35</definedName>
    <definedName name="QB_ROW_104250" localSheetId="0" hidden="1">Sheet1!$E$38</definedName>
    <definedName name="QB_ROW_107260" localSheetId="0" hidden="1">Sheet1!$F$40</definedName>
    <definedName name="QB_ROW_110240" localSheetId="0" hidden="1">Sheet1!$D$276</definedName>
    <definedName name="QB_ROW_112260" localSheetId="0" hidden="1">Sheet1!$F$42</definedName>
    <definedName name="QB_ROW_113260" localSheetId="0" hidden="1">Sheet1!$F$43</definedName>
    <definedName name="QB_ROW_116260" localSheetId="0" hidden="1">Sheet1!$F$44</definedName>
    <definedName name="QB_ROW_119260" localSheetId="0" hidden="1">Sheet1!$F$45</definedName>
    <definedName name="QB_ROW_123240" localSheetId="0" hidden="1">Sheet1!$D$266</definedName>
    <definedName name="QB_ROW_124260" localSheetId="0" hidden="1">Sheet1!$F$46</definedName>
    <definedName name="QB_ROW_125260" localSheetId="0" hidden="1">Sheet1!$F$47</definedName>
    <definedName name="QB_ROW_151270" localSheetId="0" hidden="1">Sheet1!$G$88</definedName>
    <definedName name="QB_ROW_153270" localSheetId="0" hidden="1">Sheet1!$G$89</definedName>
    <definedName name="QB_ROW_156270" localSheetId="0" hidden="1">Sheet1!$G$76</definedName>
    <definedName name="QB_ROW_158270" localSheetId="0" hidden="1">Sheet1!$G$77</definedName>
    <definedName name="QB_ROW_160270" localSheetId="0" hidden="1">Sheet1!$G$93</definedName>
    <definedName name="QB_ROW_161270" localSheetId="0" hidden="1">Sheet1!$G$83</definedName>
    <definedName name="QB_ROW_16250" localSheetId="0" hidden="1">Sheet1!$E$6</definedName>
    <definedName name="QB_ROW_163270" localSheetId="0" hidden="1">Sheet1!$G$78</definedName>
    <definedName name="QB_ROW_164270" localSheetId="0" hidden="1">Sheet1!$G$79</definedName>
    <definedName name="QB_ROW_166270" localSheetId="0" hidden="1">Sheet1!$G$80</definedName>
    <definedName name="QB_ROW_167270" localSheetId="0" hidden="1">Sheet1!$G$90</definedName>
    <definedName name="QB_ROW_168260" localSheetId="0" hidden="1">Sheet1!$F$64</definedName>
    <definedName name="QB_ROW_169260" localSheetId="0" hidden="1">Sheet1!$F$67</definedName>
    <definedName name="QB_ROW_172260" localSheetId="0" hidden="1">Sheet1!$F$69</definedName>
    <definedName name="QB_ROW_175260" localSheetId="0" hidden="1">Sheet1!$F$70</definedName>
    <definedName name="QB_ROW_176260" localSheetId="0" hidden="1">Sheet1!$F$71</definedName>
    <definedName name="QB_ROW_177270" localSheetId="0" hidden="1">Sheet1!$G$84</definedName>
    <definedName name="QB_ROW_179260" localSheetId="0" hidden="1">Sheet1!$F$61</definedName>
    <definedName name="QB_ROW_182260" localSheetId="0" hidden="1">Sheet1!$F$62</definedName>
    <definedName name="QB_ROW_18301" localSheetId="0" hidden="1">Sheet1!#REF!</definedName>
    <definedName name="QB_ROW_183260" localSheetId="0" hidden="1">Sheet1!$F$63</definedName>
    <definedName name="QB_ROW_187260" localSheetId="0" hidden="1">Sheet1!$F$66</definedName>
    <definedName name="QB_ROW_188260" localSheetId="0" hidden="1">Sheet1!$F$65</definedName>
    <definedName name="QB_ROW_189270" localSheetId="0" hidden="1">Sheet1!$G$115</definedName>
    <definedName name="QB_ROW_19011" localSheetId="0" hidden="1">Sheet1!$A$3</definedName>
    <definedName name="QB_ROW_190270" localSheetId="0" hidden="1">Sheet1!$G$116</definedName>
    <definedName name="QB_ROW_191260" localSheetId="0" hidden="1">Sheet1!$F$99</definedName>
    <definedName name="QB_ROW_19260" localSheetId="0" hidden="1">Sheet1!$F$60</definedName>
    <definedName name="QB_ROW_19311" localSheetId="0" hidden="1">Sheet1!$A$253</definedName>
    <definedName name="QB_ROW_193270" localSheetId="0" hidden="1">Sheet1!$G$117</definedName>
    <definedName name="QB_ROW_196270" localSheetId="0" hidden="1">Sheet1!$G$105</definedName>
    <definedName name="QB_ROW_197260" localSheetId="0" hidden="1">Sheet1!$F$101</definedName>
    <definedName name="QB_ROW_200270" localSheetId="0" hidden="1">Sheet1!$G$128</definedName>
    <definedName name="QB_ROW_20031" localSheetId="0" hidden="1">Sheet1!$C$4</definedName>
    <definedName name="QB_ROW_201270" localSheetId="0" hidden="1">Sheet1!$G$129</definedName>
    <definedName name="QB_ROW_202270" localSheetId="0" hidden="1">Sheet1!$G$111</definedName>
    <definedName name="QB_ROW_20331" localSheetId="0" hidden="1">Sheet1!$C$55</definedName>
    <definedName name="QB_ROW_204270" localSheetId="0" hidden="1">Sheet1!$G$106</definedName>
    <definedName name="QB_ROW_205270" localSheetId="0" hidden="1">Sheet1!$G$107</definedName>
    <definedName name="QB_ROW_207270" localSheetId="0" hidden="1">Sheet1!$G$108</definedName>
    <definedName name="QB_ROW_209270" localSheetId="0" hidden="1">Sheet1!$G$119</definedName>
    <definedName name="QB_ROW_210260" localSheetId="0" hidden="1">Sheet1!$F$102</definedName>
    <definedName name="QB_ROW_21031" localSheetId="0" hidden="1">Sheet1!$C$57</definedName>
    <definedName name="QB_ROW_212260" localSheetId="0" hidden="1">Sheet1!$F$103</definedName>
    <definedName name="QB_ROW_21331" localSheetId="0" hidden="1">Sheet1!$C$252</definedName>
    <definedName name="QB_ROW_216270" localSheetId="0" hidden="1">Sheet1!$G$112</definedName>
    <definedName name="QB_ROW_22011" localSheetId="0" hidden="1">Sheet1!$A$254</definedName>
    <definedName name="QB_ROW_22311" localSheetId="0" hidden="1">Sheet1!$A$309</definedName>
    <definedName name="QB_ROW_224270" localSheetId="0" hidden="1">Sheet1!$G$150</definedName>
    <definedName name="QB_ROW_225270" localSheetId="0" hidden="1">Sheet1!$G$151</definedName>
    <definedName name="QB_ROW_227270" localSheetId="0" hidden="1">Sheet1!$G$152</definedName>
    <definedName name="QB_ROW_23021" localSheetId="0" hidden="1">Sheet1!$B$255</definedName>
    <definedName name="QB_ROW_231270" localSheetId="0" hidden="1">Sheet1!$G$141</definedName>
    <definedName name="QB_ROW_23321" localSheetId="0" hidden="1">Sheet1!$B$289</definedName>
    <definedName name="QB_ROW_233270" localSheetId="0" hidden="1">Sheet1!$G$155</definedName>
    <definedName name="QB_ROW_234270" localSheetId="0" hidden="1">Sheet1!$G$156</definedName>
    <definedName name="QB_ROW_235270" localSheetId="0" hidden="1">Sheet1!$G$146</definedName>
    <definedName name="QB_ROW_237270" localSheetId="0" hidden="1">Sheet1!$G$142</definedName>
    <definedName name="QB_ROW_238260" localSheetId="0" hidden="1">Sheet1!$F$135</definedName>
    <definedName name="QB_ROW_239270" localSheetId="0" hidden="1">Sheet1!$G$143</definedName>
    <definedName name="QB_ROW_24021" localSheetId="0" hidden="1">Sheet1!$B$290</definedName>
    <definedName name="QB_ROW_240260" localSheetId="0" hidden="1">Sheet1!$F$136</definedName>
    <definedName name="QB_ROW_241260" localSheetId="0" hidden="1">Sheet1!$F$137</definedName>
    <definedName name="QB_ROW_24321" localSheetId="0" hidden="1">Sheet1!$B$308</definedName>
    <definedName name="QB_ROW_244270" localSheetId="0" hidden="1">Sheet1!$G$147</definedName>
    <definedName name="QB_ROW_246260" localSheetId="0" hidden="1">Sheet1!$F$138</definedName>
    <definedName name="QB_ROW_251270" localSheetId="0" hidden="1">Sheet1!$G$169</definedName>
    <definedName name="QB_ROW_253270" localSheetId="0" hidden="1">Sheet1!$G$171</definedName>
    <definedName name="QB_ROW_256270" localSheetId="0" hidden="1">Sheet1!$G$164</definedName>
    <definedName name="QB_ROW_258270" localSheetId="0" hidden="1">Sheet1!$G$165</definedName>
    <definedName name="QB_ROW_259270" localSheetId="0" hidden="1">Sheet1!$G$166</definedName>
    <definedName name="QB_ROW_264270" localSheetId="0" hidden="1">Sheet1!$G$185</definedName>
    <definedName name="QB_ROW_266260" localSheetId="0" hidden="1">Sheet1!$F$178</definedName>
    <definedName name="QB_ROW_268270" localSheetId="0" hidden="1">Sheet1!$G$187</definedName>
    <definedName name="QB_ROW_271270" localSheetId="0" hidden="1">Sheet1!$G$181</definedName>
    <definedName name="QB_ROW_275270" localSheetId="0" hidden="1">Sheet1!$G$190</definedName>
    <definedName name="QB_ROW_276260" localSheetId="0" hidden="1">Sheet1!$F$177</definedName>
    <definedName name="QB_ROW_279270" localSheetId="0" hidden="1">Sheet1!$G$182</definedName>
    <definedName name="QB_ROW_281260" localSheetId="0" hidden="1">Sheet1!$F$179</definedName>
    <definedName name="QB_ROW_286260" localSheetId="0" hidden="1">Sheet1!$F$203</definedName>
    <definedName name="QB_ROW_287260" localSheetId="0" hidden="1">Sheet1!$F$204</definedName>
    <definedName name="QB_ROW_289260" localSheetId="0" hidden="1">Sheet1!$F$205</definedName>
    <definedName name="QB_ROW_292260" localSheetId="0" hidden="1">Sheet1!$F$197</definedName>
    <definedName name="QB_ROW_295260" localSheetId="0" hidden="1">Sheet1!$F$198</definedName>
    <definedName name="QB_ROW_296260" localSheetId="0" hidden="1">Sheet1!$F$208</definedName>
    <definedName name="QB_ROW_298260" localSheetId="0" hidden="1">Sheet1!$F$199</definedName>
    <definedName name="QB_ROW_299260" localSheetId="0" hidden="1">Sheet1!$F$200</definedName>
    <definedName name="QB_ROW_300250" localSheetId="0" hidden="1">Sheet1!$E$195</definedName>
    <definedName name="QB_ROW_304260" localSheetId="0" hidden="1">Sheet1!$F$214</definedName>
    <definedName name="QB_ROW_305260" localSheetId="0" hidden="1">Sheet1!$F$218</definedName>
    <definedName name="QB_ROW_307260" localSheetId="0" hidden="1">Sheet1!$F$215</definedName>
    <definedName name="QB_ROW_310260" localSheetId="0" hidden="1">Sheet1!$F$219</definedName>
    <definedName name="QB_ROW_311270" localSheetId="0" hidden="1">Sheet1!$G$232</definedName>
    <definedName name="QB_ROW_313260" localSheetId="0" hidden="1">Sheet1!$F$224</definedName>
    <definedName name="QB_ROW_315270" localSheetId="0" hidden="1">Sheet1!$G$233</definedName>
    <definedName name="QB_ROW_316270" localSheetId="0" hidden="1">Sheet1!$G$228</definedName>
    <definedName name="QB_ROW_318270" localSheetId="0" hidden="1">Sheet1!$G$229</definedName>
    <definedName name="QB_ROW_320260" localSheetId="0" hidden="1">Sheet1!$F$225</definedName>
    <definedName name="QB_ROW_321260" localSheetId="0" hidden="1">Sheet1!$F$226</definedName>
    <definedName name="QB_ROW_337240" localSheetId="0" hidden="1">Sheet1!$D$251</definedName>
    <definedName name="QB_ROW_338260" localSheetId="0" hidden="1">Sheet1!$F$139</definedName>
    <definedName name="QB_ROW_345260" localSheetId="0" hidden="1">Sheet1!$F$26</definedName>
    <definedName name="QB_ROW_347260" localSheetId="0" hidden="1">Sheet1!$F$73</definedName>
    <definedName name="QB_ROW_355250" localSheetId="0" hidden="1">Sheet1!$E$245</definedName>
    <definedName name="QB_ROW_356270" localSheetId="0" hidden="1">Sheet1!$G$186</definedName>
    <definedName name="QB_ROW_370260" localSheetId="0" hidden="1">Sheet1!$F$41</definedName>
    <definedName name="QB_ROW_376250" localSheetId="0" hidden="1">Sheet1!$E$7</definedName>
    <definedName name="QB_ROW_384260" localSheetId="0" hidden="1">Sheet1!$F$32</definedName>
    <definedName name="QB_ROW_385060" localSheetId="0" hidden="1">Sheet1!$F$127</definedName>
    <definedName name="QB_ROW_385360" localSheetId="0" hidden="1">Sheet1!$F$130</definedName>
    <definedName name="QB_ROW_386040" localSheetId="0" hidden="1">Sheet1!$D$97</definedName>
    <definedName name="QB_ROW_386340" localSheetId="0" hidden="1">Sheet1!$D$132</definedName>
    <definedName name="QB_ROW_387050" localSheetId="0" hidden="1">Sheet1!$E$98</definedName>
    <definedName name="QB_ROW_387350" localSheetId="0" hidden="1">Sheet1!$E$131</definedName>
    <definedName name="QB_ROW_389060" localSheetId="0" hidden="1">Sheet1!$F$110</definedName>
    <definedName name="QB_ROW_389360" localSheetId="0" hidden="1">Sheet1!$F$113</definedName>
    <definedName name="QB_ROW_390050" localSheetId="0" hidden="1">Sheet1!$E$59</definedName>
    <definedName name="QB_ROW_390350" localSheetId="0" hidden="1">Sheet1!$E$95</definedName>
    <definedName name="QB_ROW_391060" localSheetId="0" hidden="1">Sheet1!$F$104</definedName>
    <definedName name="QB_ROW_391360" localSheetId="0" hidden="1">Sheet1!$F$109</definedName>
    <definedName name="QB_ROW_392060" localSheetId="0" hidden="1">Sheet1!$F$114</definedName>
    <definedName name="QB_ROW_392360" localSheetId="0" hidden="1">Sheet1!$F$121</definedName>
    <definedName name="QB_ROW_393040" localSheetId="0" hidden="1">Sheet1!$D$133</definedName>
    <definedName name="QB_ROW_393340" localSheetId="0" hidden="1">Sheet1!$D$159</definedName>
    <definedName name="QB_ROW_395050" localSheetId="0" hidden="1">Sheet1!$E$134</definedName>
    <definedName name="QB_ROW_395350" localSheetId="0" hidden="1">Sheet1!$E$158</definedName>
    <definedName name="QB_ROW_397040" localSheetId="0" hidden="1">Sheet1!$D$160</definedName>
    <definedName name="QB_ROW_397340" localSheetId="0" hidden="1">Sheet1!$D$174</definedName>
    <definedName name="QB_ROW_398050" localSheetId="0" hidden="1">Sheet1!$E$176</definedName>
    <definedName name="QB_ROW_398350" localSheetId="0" hidden="1">Sheet1!$E$192</definedName>
    <definedName name="QB_ROW_399050" localSheetId="0" hidden="1">Sheet1!$E$161</definedName>
    <definedName name="QB_ROW_399350" localSheetId="0" hidden="1">Sheet1!$E$173</definedName>
    <definedName name="QB_ROW_401040" localSheetId="0" hidden="1">Sheet1!$D$194</definedName>
    <definedName name="QB_ROW_401340" localSheetId="0" hidden="1">Sheet1!$D$210</definedName>
    <definedName name="QB_ROW_402040" localSheetId="0" hidden="1">Sheet1!$D$211</definedName>
    <definedName name="QB_ROW_402340" localSheetId="0" hidden="1">Sheet1!$D$221</definedName>
    <definedName name="QB_ROW_403040" localSheetId="0" hidden="1">Sheet1!$D$222</definedName>
    <definedName name="QB_ROW_403340" localSheetId="0" hidden="1">Sheet1!$D$241</definedName>
    <definedName name="QB_ROW_404040" localSheetId="0" hidden="1">Sheet1!$D$5</definedName>
    <definedName name="QB_ROW_404340" localSheetId="0" hidden="1">Sheet1!$D$54</definedName>
    <definedName name="QB_ROW_406060" localSheetId="0" hidden="1">Sheet1!$F$149</definedName>
    <definedName name="QB_ROW_406360" localSheetId="0" hidden="1">Sheet1!$F$153</definedName>
    <definedName name="QB_ROW_407060" localSheetId="0" hidden="1">Sheet1!$F$154</definedName>
    <definedName name="QB_ROW_407360" localSheetId="0" hidden="1">Sheet1!$F$157</definedName>
    <definedName name="QB_ROW_408060" localSheetId="0" hidden="1">Sheet1!$F$140</definedName>
    <definedName name="QB_ROW_408360" localSheetId="0" hidden="1">Sheet1!$F$144</definedName>
    <definedName name="QB_ROW_409060" localSheetId="0" hidden="1">Sheet1!$F$145</definedName>
    <definedName name="QB_ROW_409360" localSheetId="0" hidden="1">Sheet1!$F$148</definedName>
    <definedName name="QB_ROW_410060" localSheetId="0" hidden="1">Sheet1!$F$75</definedName>
    <definedName name="QB_ROW_410360" localSheetId="0" hidden="1">Sheet1!$F$81</definedName>
    <definedName name="QB_ROW_411060" localSheetId="0" hidden="1">Sheet1!$F$82</definedName>
    <definedName name="QB_ROW_411360" localSheetId="0" hidden="1">Sheet1!$F$85</definedName>
    <definedName name="QB_ROW_412060" localSheetId="0" hidden="1">Sheet1!$F$86</definedName>
    <definedName name="QB_ROW_412360" localSheetId="0" hidden="1">Sheet1!$F$91</definedName>
    <definedName name="QB_ROW_413060" localSheetId="0" hidden="1">Sheet1!$F$92</definedName>
    <definedName name="QB_ROW_413360" localSheetId="0" hidden="1">Sheet1!$F$94</definedName>
    <definedName name="QB_ROW_414060" localSheetId="0" hidden="1">Sheet1!$F$163</definedName>
    <definedName name="QB_ROW_414360" localSheetId="0" hidden="1">Sheet1!$F$167</definedName>
    <definedName name="QB_ROW_416060" localSheetId="0" hidden="1">Sheet1!$F$168</definedName>
    <definedName name="QB_ROW_416360" localSheetId="0" hidden="1">Sheet1!$F$172</definedName>
    <definedName name="QB_ROW_418060" localSheetId="0" hidden="1">Sheet1!$F$180</definedName>
    <definedName name="QB_ROW_418360" localSheetId="0" hidden="1">Sheet1!$F$183</definedName>
    <definedName name="QB_ROW_419060" localSheetId="0" hidden="1">Sheet1!$F$189</definedName>
    <definedName name="QB_ROW_419360" localSheetId="0" hidden="1">Sheet1!$F$191</definedName>
    <definedName name="QB_ROW_420060" localSheetId="0" hidden="1">Sheet1!$F$184</definedName>
    <definedName name="QB_ROW_420360" localSheetId="0" hidden="1">Sheet1!$F$188</definedName>
    <definedName name="QB_ROW_421050" localSheetId="0" hidden="1">Sheet1!$E$196</definedName>
    <definedName name="QB_ROW_421350" localSheetId="0" hidden="1">Sheet1!$E$201</definedName>
    <definedName name="QB_ROW_422050" localSheetId="0" hidden="1">Sheet1!$E$202</definedName>
    <definedName name="QB_ROW_422350" localSheetId="0" hidden="1">Sheet1!$E$206</definedName>
    <definedName name="QB_ROW_423050" localSheetId="0" hidden="1">Sheet1!$E$207</definedName>
    <definedName name="QB_ROW_423350" localSheetId="0" hidden="1">Sheet1!$E$209</definedName>
    <definedName name="QB_ROW_424050" localSheetId="0" hidden="1">Sheet1!$E$217</definedName>
    <definedName name="QB_ROW_424350" localSheetId="0" hidden="1">Sheet1!$E$220</definedName>
    <definedName name="QB_ROW_425050" localSheetId="0" hidden="1">Sheet1!$E$213</definedName>
    <definedName name="QB_ROW_425350" localSheetId="0" hidden="1">Sheet1!$E$216</definedName>
    <definedName name="QB_ROW_426060" localSheetId="0" hidden="1">Sheet1!$F$227</definedName>
    <definedName name="QB_ROW_426360" localSheetId="0" hidden="1">Sheet1!$F$230</definedName>
    <definedName name="QB_ROW_428060" localSheetId="0" hidden="1">Sheet1!$F$231</definedName>
    <definedName name="QB_ROW_428360" localSheetId="0" hidden="1">Sheet1!$F$234</definedName>
    <definedName name="QB_ROW_429050" localSheetId="0" hidden="1">Sheet1!$E$223</definedName>
    <definedName name="QB_ROW_429350" localSheetId="0" hidden="1">Sheet1!$E$240</definedName>
    <definedName name="QB_ROW_431040" localSheetId="0" hidden="1">Sheet1!$D$58</definedName>
    <definedName name="QB_ROW_431340" localSheetId="0" hidden="1">Sheet1!$D$96</definedName>
    <definedName name="QB_ROW_433040" localSheetId="0" hidden="1">Sheet1!$D$175</definedName>
    <definedName name="QB_ROW_433340" localSheetId="0" hidden="1">Sheet1!$D$193</definedName>
    <definedName name="QB_ROW_440260" localSheetId="0" hidden="1">Sheet1!$F$51</definedName>
    <definedName name="QB_ROW_449260" localSheetId="0" hidden="1">Sheet1!$F$68</definedName>
    <definedName name="QB_ROW_451260" localSheetId="0" hidden="1">Sheet1!$F$74</definedName>
    <definedName name="QB_ROW_456050" localSheetId="0" hidden="1">Sheet1!$E$8</definedName>
    <definedName name="QB_ROW_456260" localSheetId="0" hidden="1">Sheet1!$F$13</definedName>
    <definedName name="QB_ROW_456350" localSheetId="0" hidden="1">Sheet1!$E$14</definedName>
    <definedName name="QB_ROW_457050" localSheetId="0" hidden="1">Sheet1!$E$19</definedName>
    <definedName name="QB_ROW_457350" localSheetId="0" hidden="1">Sheet1!$E$22</definedName>
    <definedName name="QB_ROW_458260" localSheetId="0" hidden="1">Sheet1!$F$50</definedName>
    <definedName name="QB_ROW_459050" localSheetId="0" hidden="1">Sheet1!$E$39</definedName>
    <definedName name="QB_ROW_459350" localSheetId="0" hidden="1">Sheet1!$E$48</definedName>
    <definedName name="QB_ROW_461260" localSheetId="0" hidden="1">Sheet1!$F$28</definedName>
    <definedName name="QB_ROW_477030" localSheetId="0" hidden="1">Sheet1!$C$275</definedName>
    <definedName name="QB_ROW_477330" localSheetId="0" hidden="1">Sheet1!$C$282</definedName>
    <definedName name="QB_ROW_495240" localSheetId="0" hidden="1">Sheet1!$D$264</definedName>
    <definedName name="QB_ROW_506250" localSheetId="0" hidden="1">Sheet1!$E$246</definedName>
    <definedName name="QB_ROW_509240" localSheetId="0" hidden="1">Sheet1!$D$284</definedName>
    <definedName name="QB_ROW_532260" localSheetId="0" hidden="1">Sheet1!$F$72</definedName>
    <definedName name="QB_ROW_596030" localSheetId="0" hidden="1">Sheet1!$C$263</definedName>
    <definedName name="QB_ROW_596330" localSheetId="0" hidden="1">Sheet1!$C$274</definedName>
    <definedName name="QB_ROW_597030" localSheetId="0" hidden="1">Sheet1!$C$283</definedName>
    <definedName name="QB_ROW_597330" localSheetId="0" hidden="1">Sheet1!$C$288</definedName>
    <definedName name="QB_ROW_598240" localSheetId="0" hidden="1">Sheet1!$D$265</definedName>
    <definedName name="QB_ROW_599240" localSheetId="0" hidden="1">Sheet1!$D$267</definedName>
    <definedName name="QB_ROW_600030" localSheetId="0" hidden="1">Sheet1!$C$256</definedName>
    <definedName name="QB_ROW_600330" localSheetId="0" hidden="1">Sheet1!$C$262</definedName>
    <definedName name="QB_ROW_601250" localSheetId="0" hidden="1">Sheet1!$E$247</definedName>
    <definedName name="QB_ROW_602240" localSheetId="0" hidden="1">Sheet1!$D$277</definedName>
    <definedName name="QB_ROW_607260" localSheetId="0" hidden="1">Sheet1!$F$100</definedName>
    <definedName name="QB_ROW_609250" localSheetId="0" hidden="1">Sheet1!$E$212</definedName>
    <definedName name="QB_ROW_610240" localSheetId="0" hidden="1">Sheet1!$D$285</definedName>
    <definedName name="QB_ROW_613240" localSheetId="0" hidden="1">Sheet1!$D$268</definedName>
    <definedName name="QB_ROW_614270" localSheetId="0" hidden="1">Sheet1!$G$120</definedName>
    <definedName name="QB_ROW_615240" localSheetId="0" hidden="1">Sheet1!$D$269</definedName>
    <definedName name="QB_ROW_616270" localSheetId="0" hidden="1">Sheet1!$G$118</definedName>
    <definedName name="QB_ROW_619040" localSheetId="0" hidden="1">Sheet1!$D$242</definedName>
    <definedName name="QB_ROW_619340" localSheetId="0" hidden="1">Sheet1!$D$250</definedName>
    <definedName name="QB_ROW_620250" localSheetId="0" hidden="1">Sheet1!$E$243</definedName>
    <definedName name="QB_ROW_621250" localSheetId="0" hidden="1">Sheet1!$E$244</definedName>
    <definedName name="QB_ROW_622260" localSheetId="0" hidden="1">Sheet1!$F$162</definedName>
    <definedName name="QB_ROW_637240" localSheetId="0" hidden="1">Sheet1!$D$271</definedName>
    <definedName name="QB_ROW_638240" localSheetId="0" hidden="1">Sheet1!$D$257</definedName>
    <definedName name="QB_ROW_640240" localSheetId="0" hidden="1">Sheet1!$D$270</definedName>
    <definedName name="QB_ROW_641240" localSheetId="0" hidden="1">Sheet1!$D$279</definedName>
    <definedName name="QB_ROW_642240" localSheetId="0" hidden="1">Sheet1!$D$278</definedName>
    <definedName name="QB_ROW_647240" localSheetId="0" hidden="1">Sheet1!$D$286</definedName>
    <definedName name="QB_ROW_648240" localSheetId="0" hidden="1">Sheet1!$D$273</definedName>
    <definedName name="QB_ROW_649240" localSheetId="0" hidden="1">Sheet1!$D$272</definedName>
    <definedName name="QB_ROW_650240" localSheetId="0" hidden="1">Sheet1!$D$287</definedName>
    <definedName name="QB_ROW_654240" localSheetId="0" hidden="1">Sheet1!$D$294</definedName>
    <definedName name="QB_ROW_666230" localSheetId="0" hidden="1">Sheet1!$C$291</definedName>
    <definedName name="QB_ROW_667230" localSheetId="0" hidden="1">Sheet1!$C$292</definedName>
    <definedName name="QB_ROW_669240" localSheetId="0" hidden="1">Sheet1!$D$258</definedName>
    <definedName name="QB_ROW_670240" localSheetId="0" hidden="1">Sheet1!$D$259</definedName>
    <definedName name="QB_ROW_672240" localSheetId="0" hidden="1">Sheet1!$D$280</definedName>
    <definedName name="QB_ROW_673240" localSheetId="0" hidden="1">Sheet1!$D$281</definedName>
    <definedName name="QB_ROW_676240" localSheetId="0" hidden="1">Sheet1!$D$260</definedName>
    <definedName name="QB_ROW_677240" localSheetId="0" hidden="1">Sheet1!$D$261</definedName>
    <definedName name="QB_ROW_680230" localSheetId="0" hidden="1">Sheet1!$C$301</definedName>
    <definedName name="QB_ROW_683230" localSheetId="0" hidden="1">Sheet1!$C$303</definedName>
    <definedName name="QB_ROW_684230" localSheetId="0" hidden="1">Sheet1!$C$305</definedName>
    <definedName name="QB_ROW_687230" localSheetId="0" hidden="1">Sheet1!$C$304</definedName>
    <definedName name="QB_ROW_688230" localSheetId="0" hidden="1">Sheet1!$C$306</definedName>
    <definedName name="QB_ROW_689230" localSheetId="0" hidden="1">Sheet1!$C$302</definedName>
    <definedName name="QB_ROW_691230" localSheetId="0" hidden="1">Sheet1!$C$307</definedName>
    <definedName name="QB_ROW_693250" localSheetId="0" hidden="1">Sheet1!$E$248</definedName>
    <definedName name="QB_ROW_698240" localSheetId="0" hidden="1">Sheet1!$D$296</definedName>
    <definedName name="QB_ROW_699260" localSheetId="0" hidden="1">Sheet1!#REF!</definedName>
    <definedName name="QB_ROW_700050" localSheetId="0" hidden="1">Sheet1!$E$49</definedName>
    <definedName name="QB_ROW_700350" localSheetId="0" hidden="1">Sheet1!$E$53</definedName>
    <definedName name="QB_ROW_701260" localSheetId="0" hidden="1">Sheet1!$F$52</definedName>
    <definedName name="QB_ROW_708240" localSheetId="0" hidden="1">Sheet1!$D$298</definedName>
    <definedName name="QB_ROW_709030" localSheetId="0" hidden="1">Sheet1!$C$293</definedName>
    <definedName name="QB_ROW_709240" localSheetId="0" hidden="1">Sheet1!$D$299</definedName>
    <definedName name="QB_ROW_709330" localSheetId="0" hidden="1">Sheet1!$C$300</definedName>
    <definedName name="QB_ROW_711050" localSheetId="0" hidden="1">Sheet1!$E$24</definedName>
    <definedName name="QB_ROW_711260" localSheetId="0" hidden="1">Sheet1!$F$36</definedName>
    <definedName name="QB_ROW_711350" localSheetId="0" hidden="1">Sheet1!$E$37</definedName>
    <definedName name="QB_ROW_714060" localSheetId="0" hidden="1">Sheet1!$F$122</definedName>
    <definedName name="QB_ROW_714360" localSheetId="0" hidden="1">Sheet1!$F$126</definedName>
    <definedName name="QB_ROW_715270" localSheetId="0" hidden="1">Sheet1!$G$123</definedName>
    <definedName name="QB_ROW_716270" localSheetId="0" hidden="1">Sheet1!$G$124</definedName>
    <definedName name="QB_ROW_717270" localSheetId="0" hidden="1">Sheet1!$G$125</definedName>
    <definedName name="QB_ROW_718060" localSheetId="0" hidden="1">Sheet1!$F$235</definedName>
    <definedName name="QB_ROW_718360" localSheetId="0" hidden="1">Sheet1!$F$239</definedName>
    <definedName name="QB_ROW_719270" localSheetId="0" hidden="1">Sheet1!$G$236</definedName>
    <definedName name="QB_ROW_720270" localSheetId="0" hidden="1">Sheet1!$G$237</definedName>
    <definedName name="QB_ROW_721270" localSheetId="0" hidden="1">Sheet1!$G$238</definedName>
    <definedName name="QB_ROW_722240" localSheetId="0" hidden="1">Sheet1!$D$297</definedName>
    <definedName name="QB_ROW_724240" localSheetId="0" hidden="1">Sheet1!$D$295</definedName>
    <definedName name="QB_ROW_726270" localSheetId="0" hidden="1">Sheet1!$G$170</definedName>
    <definedName name="QB_ROW_7270" localSheetId="0" hidden="1">Sheet1!$G$87</definedName>
    <definedName name="QB_ROW_76260" localSheetId="0" hidden="1">Sheet1!$F$9</definedName>
    <definedName name="QB_ROW_77260" localSheetId="0" hidden="1">Sheet1!$F$10</definedName>
    <definedName name="QB_ROW_78260" localSheetId="0" hidden="1">Sheet1!$F$11</definedName>
    <definedName name="QB_ROW_79260" localSheetId="0" hidden="1">Sheet1!$F$12</definedName>
    <definedName name="QB_ROW_82250" localSheetId="0" hidden="1">Sheet1!$E$15</definedName>
    <definedName name="QB_ROW_83250" localSheetId="0" hidden="1">Sheet1!$E$16</definedName>
    <definedName name="QB_ROW_84250" localSheetId="0" hidden="1">Sheet1!$E$17</definedName>
    <definedName name="QB_ROW_86250" localSheetId="0" hidden="1">Sheet1!$E$18</definedName>
    <definedName name="QB_ROW_86321" localSheetId="0" hidden="1">Sheet1!$B$56</definedName>
    <definedName name="QB_ROW_87260" localSheetId="0" hidden="1">Sheet1!$F$20</definedName>
    <definedName name="QB_ROW_89260" localSheetId="0" hidden="1">Sheet1!$F$21</definedName>
    <definedName name="QB_ROW_91250" localSheetId="0" hidden="1">Sheet1!$E$23</definedName>
    <definedName name="QB_ROW_92260" localSheetId="0" hidden="1">Sheet1!$F$25</definedName>
    <definedName name="QB_ROW_93260" localSheetId="0" hidden="1">Sheet1!$F$27</definedName>
    <definedName name="QB_ROW_94260" localSheetId="0" hidden="1">Sheet1!$F$29</definedName>
    <definedName name="QB_ROW_95260" localSheetId="0" hidden="1">Sheet1!$F$30</definedName>
    <definedName name="QB_ROW_96260" localSheetId="0" hidden="1">Sheet1!$F$31</definedName>
    <definedName name="QB_ROW_98260" localSheetId="0" hidden="1">Sheet1!$F$33</definedName>
    <definedName name="QBCANSUPPORTUPDATE" localSheetId="0">TRUE</definedName>
    <definedName name="QBCOMPANYFILENAME" localSheetId="0">"F:\dewey beach.qbw"</definedName>
    <definedName name="QBENDDATE" localSheetId="0">20170228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25725"/>
</workbook>
</file>

<file path=xl/calcChain.xml><?xml version="1.0" encoding="utf-8"?>
<calcChain xmlns="http://schemas.openxmlformats.org/spreadsheetml/2006/main">
  <c r="J250" i="1"/>
  <c r="H250"/>
  <c r="L249"/>
  <c r="L307" l="1"/>
  <c r="L306"/>
  <c r="L305"/>
  <c r="L304"/>
  <c r="L303"/>
  <c r="L302"/>
  <c r="L301"/>
  <c r="J300"/>
  <c r="J308" s="1"/>
  <c r="H300"/>
  <c r="H308" s="1"/>
  <c r="L308" s="1"/>
  <c r="L299"/>
  <c r="L298"/>
  <c r="L297"/>
  <c r="L296"/>
  <c r="L295"/>
  <c r="L294"/>
  <c r="L292"/>
  <c r="L291"/>
  <c r="J288"/>
  <c r="H288"/>
  <c r="L287"/>
  <c r="L286"/>
  <c r="L285"/>
  <c r="L284"/>
  <c r="J282"/>
  <c r="H282"/>
  <c r="L281"/>
  <c r="L280"/>
  <c r="L279"/>
  <c r="L278"/>
  <c r="L277"/>
  <c r="L276"/>
  <c r="J274"/>
  <c r="H274"/>
  <c r="L273"/>
  <c r="L272"/>
  <c r="L271"/>
  <c r="L270"/>
  <c r="L269"/>
  <c r="L268"/>
  <c r="L267"/>
  <c r="L266"/>
  <c r="L265"/>
  <c r="L264"/>
  <c r="J262"/>
  <c r="H262"/>
  <c r="L261"/>
  <c r="L260"/>
  <c r="L259"/>
  <c r="L258"/>
  <c r="L257"/>
  <c r="L251"/>
  <c r="L248"/>
  <c r="L247"/>
  <c r="L246"/>
  <c r="L245"/>
  <c r="L244"/>
  <c r="L243"/>
  <c r="J239"/>
  <c r="H239"/>
  <c r="L238"/>
  <c r="L237"/>
  <c r="L236"/>
  <c r="J234"/>
  <c r="H234"/>
  <c r="L233"/>
  <c r="L232"/>
  <c r="J230"/>
  <c r="H230"/>
  <c r="L229"/>
  <c r="L228"/>
  <c r="L226"/>
  <c r="L225"/>
  <c r="L224"/>
  <c r="J220"/>
  <c r="H220"/>
  <c r="L219"/>
  <c r="L218"/>
  <c r="J216"/>
  <c r="J221" s="1"/>
  <c r="H216"/>
  <c r="L215"/>
  <c r="L214"/>
  <c r="L212"/>
  <c r="J209"/>
  <c r="H209"/>
  <c r="L208"/>
  <c r="J206"/>
  <c r="H206"/>
  <c r="L205"/>
  <c r="L204"/>
  <c r="L203"/>
  <c r="J201"/>
  <c r="H201"/>
  <c r="L200"/>
  <c r="L199"/>
  <c r="L198"/>
  <c r="L197"/>
  <c r="L195"/>
  <c r="J191"/>
  <c r="H191"/>
  <c r="L190"/>
  <c r="J188"/>
  <c r="H188"/>
  <c r="L187"/>
  <c r="L186"/>
  <c r="L185"/>
  <c r="J183"/>
  <c r="H183"/>
  <c r="L182"/>
  <c r="L181"/>
  <c r="L179"/>
  <c r="L178"/>
  <c r="L177"/>
  <c r="J172"/>
  <c r="H172"/>
  <c r="L171"/>
  <c r="L170"/>
  <c r="L169"/>
  <c r="J167"/>
  <c r="H167"/>
  <c r="L166"/>
  <c r="L165"/>
  <c r="L164"/>
  <c r="L162"/>
  <c r="J157"/>
  <c r="H157"/>
  <c r="L156"/>
  <c r="L155"/>
  <c r="J153"/>
  <c r="H153"/>
  <c r="L152"/>
  <c r="L151"/>
  <c r="L150"/>
  <c r="J148"/>
  <c r="H148"/>
  <c r="L147"/>
  <c r="L146"/>
  <c r="J144"/>
  <c r="H144"/>
  <c r="L143"/>
  <c r="L142"/>
  <c r="L141"/>
  <c r="L139"/>
  <c r="L138"/>
  <c r="L137"/>
  <c r="L136"/>
  <c r="L135"/>
  <c r="J130"/>
  <c r="H130"/>
  <c r="L129"/>
  <c r="L128"/>
  <c r="J126"/>
  <c r="H126"/>
  <c r="L125"/>
  <c r="L124"/>
  <c r="L123"/>
  <c r="J121"/>
  <c r="H121"/>
  <c r="L120"/>
  <c r="L119"/>
  <c r="L118"/>
  <c r="L117"/>
  <c r="L116"/>
  <c r="L115"/>
  <c r="J113"/>
  <c r="H113"/>
  <c r="L112"/>
  <c r="L111"/>
  <c r="J109"/>
  <c r="H109"/>
  <c r="L108"/>
  <c r="L107"/>
  <c r="L106"/>
  <c r="L105"/>
  <c r="L103"/>
  <c r="L102"/>
  <c r="L101"/>
  <c r="L100"/>
  <c r="L99"/>
  <c r="J94"/>
  <c r="H94"/>
  <c r="L93"/>
  <c r="J91"/>
  <c r="H91"/>
  <c r="L90"/>
  <c r="L89"/>
  <c r="L88"/>
  <c r="L87"/>
  <c r="J85"/>
  <c r="H85"/>
  <c r="L84"/>
  <c r="L83"/>
  <c r="J81"/>
  <c r="H81"/>
  <c r="L80"/>
  <c r="L79"/>
  <c r="L78"/>
  <c r="L77"/>
  <c r="L76"/>
  <c r="L74"/>
  <c r="L73"/>
  <c r="L72"/>
  <c r="L71"/>
  <c r="L70"/>
  <c r="L69"/>
  <c r="L68"/>
  <c r="L67"/>
  <c r="L66"/>
  <c r="L65"/>
  <c r="L64"/>
  <c r="L63"/>
  <c r="L62"/>
  <c r="L61"/>
  <c r="L60"/>
  <c r="J53"/>
  <c r="H53"/>
  <c r="L53" s="1"/>
  <c r="L52"/>
  <c r="L51"/>
  <c r="L50"/>
  <c r="J48"/>
  <c r="H48"/>
  <c r="L47"/>
  <c r="L46"/>
  <c r="L45"/>
  <c r="L44"/>
  <c r="L43"/>
  <c r="L42"/>
  <c r="L41"/>
  <c r="L40"/>
  <c r="L38"/>
  <c r="J37"/>
  <c r="H37"/>
  <c r="L37" s="1"/>
  <c r="L36"/>
  <c r="L35"/>
  <c r="L34"/>
  <c r="L33"/>
  <c r="L32"/>
  <c r="L31"/>
  <c r="L30"/>
  <c r="L29"/>
  <c r="L28"/>
  <c r="L27"/>
  <c r="L26"/>
  <c r="L25"/>
  <c r="L23"/>
  <c r="J22"/>
  <c r="H22"/>
  <c r="L22" s="1"/>
  <c r="L21"/>
  <c r="L20"/>
  <c r="L18"/>
  <c r="L17"/>
  <c r="L16"/>
  <c r="L15"/>
  <c r="J14"/>
  <c r="H14"/>
  <c r="L14" s="1"/>
  <c r="L13"/>
  <c r="L12"/>
  <c r="L11"/>
  <c r="L10"/>
  <c r="L9"/>
  <c r="L7"/>
  <c r="L6"/>
  <c r="L48" l="1"/>
  <c r="J95"/>
  <c r="J96" s="1"/>
  <c r="L85"/>
  <c r="J131"/>
  <c r="J132" s="1"/>
  <c r="L130"/>
  <c r="J158"/>
  <c r="J159" s="1"/>
  <c r="L209"/>
  <c r="H240"/>
  <c r="H241" s="1"/>
  <c r="H158"/>
  <c r="H159" s="1"/>
  <c r="L159" s="1"/>
  <c r="J173"/>
  <c r="J174" s="1"/>
  <c r="L172"/>
  <c r="J192"/>
  <c r="J193" s="1"/>
  <c r="L188"/>
  <c r="L220"/>
  <c r="L250"/>
  <c r="L262"/>
  <c r="L274"/>
  <c r="L91"/>
  <c r="L126"/>
  <c r="H289"/>
  <c r="H309" s="1"/>
  <c r="L288"/>
  <c r="H95"/>
  <c r="H96" s="1"/>
  <c r="H131"/>
  <c r="H132" s="1"/>
  <c r="L132" s="1"/>
  <c r="L113"/>
  <c r="L121"/>
  <c r="L148"/>
  <c r="J54"/>
  <c r="J55" s="1"/>
  <c r="J56" s="1"/>
  <c r="L109"/>
  <c r="L153"/>
  <c r="L157"/>
  <c r="L282"/>
  <c r="L94"/>
  <c r="L191"/>
  <c r="J210"/>
  <c r="L206"/>
  <c r="L216"/>
  <c r="J240"/>
  <c r="J241" s="1"/>
  <c r="L239"/>
  <c r="H221"/>
  <c r="L221" s="1"/>
  <c r="H54"/>
  <c r="L81"/>
  <c r="L144"/>
  <c r="H173"/>
  <c r="H192"/>
  <c r="H210"/>
  <c r="L230"/>
  <c r="J289"/>
  <c r="J309" s="1"/>
  <c r="L300"/>
  <c r="L167"/>
  <c r="L183"/>
  <c r="L201"/>
  <c r="L234"/>
  <c r="L131" l="1"/>
  <c r="L241"/>
  <c r="L158"/>
  <c r="L95"/>
  <c r="L210"/>
  <c r="J252"/>
  <c r="J253" s="1"/>
  <c r="J310" s="1"/>
  <c r="L240"/>
  <c r="H174"/>
  <c r="L174" s="1"/>
  <c r="L173"/>
  <c r="H193"/>
  <c r="L193" s="1"/>
  <c r="L192"/>
  <c r="H55"/>
  <c r="L54"/>
  <c r="L96"/>
  <c r="L289"/>
  <c r="L309"/>
  <c r="L55" l="1"/>
  <c r="H56"/>
  <c r="H252"/>
  <c r="L252" s="1"/>
  <c r="H253" l="1"/>
  <c r="L56"/>
  <c r="L253" l="1"/>
  <c r="H310"/>
  <c r="L310" s="1"/>
</calcChain>
</file>

<file path=xl/sharedStrings.xml><?xml version="1.0" encoding="utf-8"?>
<sst xmlns="http://schemas.openxmlformats.org/spreadsheetml/2006/main" count="311" uniqueCount="311">
  <si>
    <t>Apr '16 - Feb 17</t>
  </si>
  <si>
    <t>Apr '15 - Feb 16</t>
  </si>
  <si>
    <t>$ Change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</si>
  <si>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</si>
  <si>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</si>
  <si>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</si>
  <si>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</si>
  <si>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</si>
  <si>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</si>
  <si>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</si>
  <si>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</si>
  <si>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</si>
  <si>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</si>
  <si>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</si>
  <si>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</si>
  <si>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</si>
  <si>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</si>
  <si>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</si>
  <si>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</si>
  <si>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</si>
  <si>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</si>
  <si>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</si>
  <si>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</si>
  <si>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</si>
  <si>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</si>
  <si>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</si>
  <si>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</si>
  <si>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</si>
  <si>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</si>
  <si>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</si>
  <si>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</si>
  <si>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</si>
  <si>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</si>
  <si>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</si>
  <si>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</si>
  <si>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401300 · Fines Collected - Other</t>
  </si>
  <si>
    <t>Total 401300 · Fines Collected</t>
  </si>
  <si>
    <t>4016010 · Bldg Permit Fees</t>
  </si>
  <si>
    <t>8010000 · Other Fines and Revenue</t>
  </si>
  <si>
    <t>4016060 · Public Hearing Fees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</si>
  <si>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</si>
  <si>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</si>
  <si>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</si>
  <si>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</si>
  <si>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</si>
  <si>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</si>
  <si>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</si>
  <si>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</si>
  <si>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</si>
  <si>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</si>
  <si>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</si>
  <si>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</si>
  <si>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</si>
  <si>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</si>
  <si>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</si>
  <si>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</si>
  <si>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</si>
  <si>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</si>
  <si>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</si>
  <si>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</si>
  <si>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</si>
  <si>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</si>
  <si>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</si>
  <si>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</si>
  <si>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</si>
  <si>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</si>
  <si>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</si>
  <si>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</si>
  <si>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</si>
  <si>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</si>
  <si>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</si>
  <si>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</si>
  <si>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</si>
  <si>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</si>
  <si>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</si>
  <si>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</si>
  <si>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</si>
  <si>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</si>
  <si>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</si>
  <si>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</si>
  <si>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</si>
  <si>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</si>
  <si>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</si>
  <si>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</si>
  <si>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</si>
  <si>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</si>
  <si>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</si>
  <si>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</si>
  <si>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</si>
  <si>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</si>
  <si>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</si>
  <si>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</si>
  <si>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</si>
  <si>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</si>
  <si>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</si>
  <si>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</si>
  <si>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</si>
  <si>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</si>
  <si>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</si>
  <si>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</si>
  <si>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</si>
  <si>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</si>
  <si>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</si>
  <si>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</si>
  <si>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</si>
  <si>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</si>
  <si>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</si>
  <si>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</si>
  <si>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</si>
  <si>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</si>
  <si>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</si>
  <si>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</si>
  <si>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</si>
  <si>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</si>
  <si>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</si>
  <si>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</si>
  <si>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</si>
  <si>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</si>
  <si>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</si>
  <si>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</si>
  <si>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</si>
  <si>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</si>
  <si>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</si>
  <si>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</si>
  <si>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</si>
  <si>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</si>
  <si>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</si>
  <si>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</si>
  <si>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</si>
  <si>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</si>
  <si>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</si>
  <si>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</si>
  <si>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</si>
  <si>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</si>
  <si>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</si>
  <si>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</si>
  <si>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</si>
  <si>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</si>
  <si>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</si>
  <si>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</si>
  <si>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</si>
  <si>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</si>
  <si>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</si>
  <si>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</si>
  <si>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</si>
  <si>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</si>
  <si>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</si>
  <si>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</si>
  <si>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</si>
  <si>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</si>
  <si>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</si>
  <si>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</si>
  <si>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</si>
  <si>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</si>
  <si>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</si>
  <si>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</si>
  <si>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</si>
  <si>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</si>
  <si>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</si>
  <si>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</si>
  <si>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</si>
  <si>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</si>
  <si>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</si>
  <si>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</si>
  <si>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</si>
  <si>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</si>
  <si>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</si>
  <si>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</si>
  <si>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</si>
  <si>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</si>
  <si>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</si>
  <si>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</si>
  <si>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</si>
  <si>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</si>
  <si>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</si>
  <si>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</si>
  <si>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</si>
  <si>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</si>
  <si>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</si>
  <si>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</si>
  <si>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</si>
  <si>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</si>
  <si>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</si>
  <si>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</si>
  <si>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</si>
  <si>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</si>
  <si>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</si>
  <si>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</si>
  <si>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</si>
  <si>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</si>
  <si>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</si>
  <si>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</si>
  <si>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</si>
  <si>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</si>
  <si>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</si>
  <si>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</si>
  <si>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</si>
  <si>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</si>
  <si>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</si>
  <si>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</si>
  <si>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</si>
  <si>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</si>
  <si>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</si>
  <si>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</si>
  <si>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</si>
  <si>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</si>
  <si>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</si>
  <si>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</si>
  <si>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</si>
  <si>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</si>
  <si>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</si>
  <si>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</si>
  <si>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</si>
  <si>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</si>
  <si>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</si>
  <si>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</si>
  <si>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</si>
  <si>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</si>
  <si>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</si>
  <si>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</si>
  <si>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</si>
  <si>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</si>
  <si>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</si>
  <si>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</si>
  <si>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</si>
  <si>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</si>
  <si>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</si>
  <si>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</si>
  <si>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</si>
  <si>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</si>
  <si>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</si>
  <si>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</si>
  <si>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6080050 · Payroll Taxes</t>
  </si>
  <si>
    <t>Total 608P · Seasonal Payroll &amp; HR Expenses</t>
  </si>
  <si>
    <t>608PA · Seasonal Admin Pay&amp;HR</t>
  </si>
  <si>
    <t>6080060 · Admin Salary &amp; Wages</t>
  </si>
  <si>
    <t>6080061 · Admin Payroll Taxes</t>
  </si>
  <si>
    <t>6080062 · Admin Rental Trash Revenue</t>
  </si>
  <si>
    <t>Total 608PA · Seasonal Admin Pay&amp;HR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</si>
  <si>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</si>
  <si>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</si>
  <si>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</si>
  <si>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</si>
  <si>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</si>
  <si>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</si>
  <si>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</si>
  <si>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</si>
  <si>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</si>
  <si>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</si>
  <si>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</si>
  <si>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</si>
  <si>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</si>
  <si>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</si>
  <si>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</si>
  <si>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</si>
  <si>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9010020 · DEMA Revenue</t>
  </si>
  <si>
    <t>9010030 · Bayard Ave Loan Revenue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</si>
  <si>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</si>
  <si>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</si>
  <si>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</si>
  <si>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</si>
  <si>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</si>
  <si>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</si>
  <si>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</si>
  <si>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</si>
  <si>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</si>
  <si>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</si>
  <si>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</si>
  <si>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</si>
  <si>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</si>
  <si>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</si>
  <si>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</si>
  <si>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</si>
  <si>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</si>
  <si>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</si>
  <si>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</si>
  <si>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</si>
  <si>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</si>
  <si>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</si>
  <si>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</si>
  <si>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</si>
  <si>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</si>
  <si>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</si>
  <si>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</si>
  <si>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</si>
  <si>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</si>
  <si>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</si>
  <si>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</si>
  <si>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</si>
  <si>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</si>
  <si>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</si>
  <si>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</si>
  <si>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</si>
  <si>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</si>
  <si>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</si>
  <si>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</si>
  <si>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Reno Expense</t>
  </si>
  <si>
    <t>9510000 · Town Hall Property Buildout - Other</t>
  </si>
  <si>
    <t>Total 9510000 · Town Hall Property Buildout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</si>
  <si>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</si>
  <si>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</si>
  <si>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</si>
  <si>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</si>
  <si>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</si>
  <si>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</si>
  <si>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</si>
  <si>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</si>
  <si>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</si>
  <si>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</si>
  <si>
    <t>Ordinary Income</t>
  </si>
  <si>
    <t>6090108 · Rainy Day Fund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</si>
</sst>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1" fillId="2" borderId="0" xfId="0" applyNumberFormat="1" applyFont="1" applyFill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0"/>
  <sheetViews>
    <sheetView tabSelected="1" workbookViewId="0">
      <pane xSplit="7" ySplit="2" topLeftCell="H293" activePane="bottomRight" state="frozenSplit"/>
      <selection pane="topRight" activeCell="I1" sqref="I1"/>
      <selection pane="bottomLeft" activeCell="A3" sqref="A3"/>
      <selection pane="bottomRight" activeCell="H304" sqref="H304"/>
    </sheetView>
  </sheetViews>
  <sheetFormatPr defaultRowHeight="15.75" outlineLevelRow="4" outlineLevelCol="1"/>
  <cols>
    <col min="1" max="6" width="3" style="15" customWidth="1"/>
    <col min="7" max="7" width="40.28515625" style="15" bestFit="1" customWidth="1"/>
    <col min="8" max="8" width="14.85546875" style="16" bestFit="1" customWidth="1" outlineLevel="1"/>
    <col min="9" max="9" width="2.28515625" style="17" customWidth="1" outlineLevel="1"/>
    <col min="10" max="10" width="14.85546875" style="16" bestFit="1" customWidth="1" outlineLevel="1"/>
    <col min="11" max="11" width="2.28515625" style="17" customWidth="1" outlineLevel="1"/>
    <col min="12" max="12" width="12.85546875" style="16" bestFit="1" customWidth="1" outlineLevel="1"/>
    <col min="13" max="13" width="2.28515625" style="17" customWidth="1"/>
    <col min="14" max="16384" width="9.140625" style="4"/>
  </cols>
  <sheetData>
    <row r="1" spans="1:13" ht="16.5" thickBot="1">
      <c r="A1" s="1"/>
      <c r="B1" s="1"/>
      <c r="C1" s="1"/>
      <c r="D1" s="1"/>
      <c r="E1" s="1"/>
      <c r="F1" s="1"/>
      <c r="G1" s="1"/>
      <c r="H1" s="2"/>
      <c r="I1" s="3"/>
      <c r="J1" s="2"/>
      <c r="K1" s="3"/>
      <c r="L1" s="2"/>
      <c r="M1" s="10"/>
    </row>
    <row r="2" spans="1:13" s="8" customFormat="1" ht="17.25" thickTop="1" thickBot="1">
      <c r="A2" s="5"/>
      <c r="B2" s="5"/>
      <c r="C2" s="5"/>
      <c r="D2" s="5"/>
      <c r="E2" s="5"/>
      <c r="F2" s="5"/>
      <c r="G2" s="5"/>
      <c r="H2" s="6" t="s">
        <v>0</v>
      </c>
      <c r="I2" s="7"/>
      <c r="J2" s="6" t="s">
        <v>1</v>
      </c>
      <c r="K2" s="7"/>
      <c r="L2" s="6" t="s">
        <v>2</v>
      </c>
      <c r="M2" s="10"/>
    </row>
    <row r="3" spans="1:13" ht="16.5" hidden="1" thickTop="1">
      <c r="A3" s="1" t="s">
        <v>309</v>
      </c>
      <c r="B3" s="1"/>
      <c r="C3" s="1"/>
      <c r="D3" s="1"/>
      <c r="E3" s="1"/>
      <c r="F3" s="1"/>
      <c r="G3" s="1"/>
      <c r="H3" s="9"/>
      <c r="I3" s="10"/>
      <c r="J3" s="9"/>
      <c r="K3" s="10"/>
      <c r="L3" s="9"/>
      <c r="M3" s="10"/>
    </row>
    <row r="4" spans="1:13" hidden="1" outlineLevel="1">
      <c r="A4" s="1"/>
      <c r="B4" s="1"/>
      <c r="C4" s="1" t="s">
        <v>3</v>
      </c>
      <c r="D4" s="1"/>
      <c r="E4" s="1"/>
      <c r="F4" s="1"/>
      <c r="G4" s="1"/>
      <c r="H4" s="9"/>
      <c r="I4" s="10"/>
      <c r="J4" s="9"/>
      <c r="K4" s="10"/>
      <c r="L4" s="9"/>
      <c r="M4" s="10"/>
    </row>
    <row r="5" spans="1:13" ht="15" customHeight="1" outlineLevel="2" thickTop="1">
      <c r="A5" s="1"/>
      <c r="B5" s="1"/>
      <c r="C5" s="1"/>
      <c r="D5" s="1" t="s">
        <v>4</v>
      </c>
      <c r="E5" s="1"/>
      <c r="F5" s="1"/>
      <c r="G5" s="1"/>
      <c r="H5" s="9"/>
      <c r="I5" s="10"/>
      <c r="J5" s="9"/>
      <c r="K5" s="10"/>
      <c r="L5" s="9"/>
      <c r="M5" s="10"/>
    </row>
    <row r="6" spans="1:13" outlineLevel="2">
      <c r="A6" s="1"/>
      <c r="B6" s="1"/>
      <c r="C6" s="1"/>
      <c r="D6" s="1"/>
      <c r="E6" s="1" t="s">
        <v>5</v>
      </c>
      <c r="F6" s="1"/>
      <c r="G6" s="1"/>
      <c r="H6" s="9">
        <v>518160</v>
      </c>
      <c r="I6" s="10"/>
      <c r="J6" s="9">
        <v>530127.57999999996</v>
      </c>
      <c r="K6" s="10"/>
      <c r="L6" s="9">
        <f>ROUND((H6-J6),5)</f>
        <v>-11967.58</v>
      </c>
      <c r="M6" s="10"/>
    </row>
    <row r="7" spans="1:13" outlineLevel="2">
      <c r="A7" s="1"/>
      <c r="B7" s="1"/>
      <c r="C7" s="1"/>
      <c r="D7" s="1"/>
      <c r="E7" s="1" t="s">
        <v>6</v>
      </c>
      <c r="F7" s="1"/>
      <c r="G7" s="1"/>
      <c r="H7" s="9">
        <v>540715</v>
      </c>
      <c r="I7" s="10"/>
      <c r="J7" s="9">
        <v>473901.58</v>
      </c>
      <c r="K7" s="10"/>
      <c r="L7" s="9">
        <f>ROUND((H7-J7),5)</f>
        <v>66813.42</v>
      </c>
      <c r="M7" s="10"/>
    </row>
    <row r="8" spans="1:13" ht="15" customHeight="1" outlineLevel="3">
      <c r="A8" s="1"/>
      <c r="B8" s="1"/>
      <c r="C8" s="1"/>
      <c r="D8" s="1"/>
      <c r="E8" s="1" t="s">
        <v>7</v>
      </c>
      <c r="F8" s="1"/>
      <c r="G8" s="1"/>
      <c r="H8" s="9"/>
      <c r="I8" s="10"/>
      <c r="J8" s="9"/>
      <c r="K8" s="10"/>
      <c r="L8" s="9"/>
      <c r="M8" s="10"/>
    </row>
    <row r="9" spans="1:13" outlineLevel="3">
      <c r="A9" s="1"/>
      <c r="B9" s="1"/>
      <c r="C9" s="1"/>
      <c r="D9" s="1"/>
      <c r="E9" s="1"/>
      <c r="F9" s="1" t="s">
        <v>8</v>
      </c>
      <c r="G9" s="1"/>
      <c r="H9" s="9">
        <v>57872</v>
      </c>
      <c r="I9" s="10"/>
      <c r="J9" s="9">
        <v>70477.7</v>
      </c>
      <c r="K9" s="10"/>
      <c r="L9" s="9">
        <f t="shared" ref="L9:L18" si="0">ROUND((H9-J9),5)</f>
        <v>-12605.7</v>
      </c>
      <c r="M9" s="10"/>
    </row>
    <row r="10" spans="1:13" outlineLevel="3">
      <c r="A10" s="1"/>
      <c r="B10" s="1"/>
      <c r="C10" s="1"/>
      <c r="D10" s="1"/>
      <c r="E10" s="1"/>
      <c r="F10" s="1" t="s">
        <v>9</v>
      </c>
      <c r="G10" s="1"/>
      <c r="H10" s="9">
        <v>3415</v>
      </c>
      <c r="I10" s="10"/>
      <c r="J10" s="9">
        <v>2266.1999999999998</v>
      </c>
      <c r="K10" s="10"/>
      <c r="L10" s="9">
        <f t="shared" si="0"/>
        <v>1148.8</v>
      </c>
      <c r="M10" s="10"/>
    </row>
    <row r="11" spans="1:13" outlineLevel="3">
      <c r="A11" s="1"/>
      <c r="B11" s="1"/>
      <c r="C11" s="1"/>
      <c r="D11" s="1"/>
      <c r="E11" s="1"/>
      <c r="F11" s="1" t="s">
        <v>10</v>
      </c>
      <c r="G11" s="1"/>
      <c r="H11" s="9">
        <v>159479</v>
      </c>
      <c r="I11" s="10"/>
      <c r="J11" s="9">
        <v>107305.29</v>
      </c>
      <c r="K11" s="10"/>
      <c r="L11" s="9">
        <f t="shared" si="0"/>
        <v>52173.71</v>
      </c>
      <c r="M11" s="10"/>
    </row>
    <row r="12" spans="1:13" outlineLevel="3">
      <c r="A12" s="1"/>
      <c r="B12" s="1"/>
      <c r="C12" s="1"/>
      <c r="D12" s="1"/>
      <c r="E12" s="1"/>
      <c r="F12" s="1" t="s">
        <v>11</v>
      </c>
      <c r="G12" s="1"/>
      <c r="H12" s="9">
        <v>9967</v>
      </c>
      <c r="I12" s="10"/>
      <c r="J12" s="9">
        <v>2780</v>
      </c>
      <c r="K12" s="10"/>
      <c r="L12" s="9">
        <f t="shared" si="0"/>
        <v>7187</v>
      </c>
      <c r="M12" s="10"/>
    </row>
    <row r="13" spans="1:13" ht="16.5" outlineLevel="3" thickBot="1">
      <c r="A13" s="1"/>
      <c r="B13" s="1"/>
      <c r="C13" s="1"/>
      <c r="D13" s="1"/>
      <c r="E13" s="1"/>
      <c r="F13" s="1" t="s">
        <v>12</v>
      </c>
      <c r="G13" s="1"/>
      <c r="H13" s="11">
        <v>-109</v>
      </c>
      <c r="I13" s="10"/>
      <c r="J13" s="11">
        <v>0</v>
      </c>
      <c r="K13" s="10"/>
      <c r="L13" s="11">
        <f t="shared" si="0"/>
        <v>-109</v>
      </c>
      <c r="M13" s="10"/>
    </row>
    <row r="14" spans="1:13" ht="15" customHeight="1" outlineLevel="3">
      <c r="A14" s="1"/>
      <c r="B14" s="1"/>
      <c r="C14" s="1"/>
      <c r="D14" s="1"/>
      <c r="E14" s="1" t="s">
        <v>13</v>
      </c>
      <c r="F14" s="1"/>
      <c r="G14" s="1"/>
      <c r="H14" s="9">
        <f>ROUND(SUM(H8:H13),5)</f>
        <v>230624</v>
      </c>
      <c r="I14" s="10"/>
      <c r="J14" s="9">
        <f>ROUND(SUM(J8:J13),5)</f>
        <v>182829.19</v>
      </c>
      <c r="K14" s="10"/>
      <c r="L14" s="9">
        <f t="shared" si="0"/>
        <v>47794.81</v>
      </c>
      <c r="M14" s="10"/>
    </row>
    <row r="15" spans="1:13" outlineLevel="2">
      <c r="A15" s="1"/>
      <c r="B15" s="1"/>
      <c r="C15" s="1"/>
      <c r="D15" s="1"/>
      <c r="E15" s="1" t="s">
        <v>14</v>
      </c>
      <c r="F15" s="1"/>
      <c r="G15" s="1"/>
      <c r="H15" s="9">
        <v>54119.02</v>
      </c>
      <c r="I15" s="10"/>
      <c r="J15" s="9">
        <v>50721.61</v>
      </c>
      <c r="K15" s="10"/>
      <c r="L15" s="9">
        <f t="shared" si="0"/>
        <v>3397.41</v>
      </c>
      <c r="M15" s="10"/>
    </row>
    <row r="16" spans="1:13" outlineLevel="2">
      <c r="A16" s="1"/>
      <c r="B16" s="1"/>
      <c r="C16" s="1"/>
      <c r="D16" s="1"/>
      <c r="E16" s="1" t="s">
        <v>15</v>
      </c>
      <c r="F16" s="1"/>
      <c r="G16" s="1"/>
      <c r="H16" s="9">
        <v>65000</v>
      </c>
      <c r="I16" s="10"/>
      <c r="J16" s="9">
        <v>65000</v>
      </c>
      <c r="K16" s="10"/>
      <c r="L16" s="9">
        <f t="shared" si="0"/>
        <v>0</v>
      </c>
      <c r="M16" s="10"/>
    </row>
    <row r="17" spans="1:13" outlineLevel="2">
      <c r="A17" s="1"/>
      <c r="B17" s="1"/>
      <c r="C17" s="1"/>
      <c r="D17" s="1"/>
      <c r="E17" s="1" t="s">
        <v>16</v>
      </c>
      <c r="F17" s="1"/>
      <c r="G17" s="1"/>
      <c r="H17" s="9">
        <v>8480</v>
      </c>
      <c r="I17" s="10"/>
      <c r="J17" s="9">
        <v>12650</v>
      </c>
      <c r="K17" s="10"/>
      <c r="L17" s="9">
        <f t="shared" si="0"/>
        <v>-4170</v>
      </c>
      <c r="M17" s="10"/>
    </row>
    <row r="18" spans="1:13" outlineLevel="2">
      <c r="A18" s="1"/>
      <c r="B18" s="1"/>
      <c r="C18" s="1"/>
      <c r="D18" s="1"/>
      <c r="E18" s="1" t="s">
        <v>17</v>
      </c>
      <c r="F18" s="1"/>
      <c r="G18" s="1"/>
      <c r="H18" s="9">
        <v>-56.79</v>
      </c>
      <c r="I18" s="10"/>
      <c r="J18" s="9">
        <v>8970</v>
      </c>
      <c r="K18" s="10"/>
      <c r="L18" s="9">
        <f t="shared" si="0"/>
        <v>-9026.7900000000009</v>
      </c>
      <c r="M18" s="10"/>
    </row>
    <row r="19" spans="1:13" ht="15" customHeight="1" outlineLevel="3">
      <c r="A19" s="1"/>
      <c r="B19" s="1"/>
      <c r="C19" s="1"/>
      <c r="D19" s="1"/>
      <c r="E19" s="1" t="s">
        <v>18</v>
      </c>
      <c r="F19" s="1"/>
      <c r="G19" s="1"/>
      <c r="H19" s="9"/>
      <c r="I19" s="10"/>
      <c r="J19" s="9"/>
      <c r="K19" s="10"/>
      <c r="L19" s="9"/>
      <c r="M19" s="10"/>
    </row>
    <row r="20" spans="1:13" outlineLevel="3">
      <c r="A20" s="1"/>
      <c r="B20" s="1"/>
      <c r="C20" s="1"/>
      <c r="D20" s="1"/>
      <c r="E20" s="1"/>
      <c r="F20" s="1" t="s">
        <v>19</v>
      </c>
      <c r="G20" s="1"/>
      <c r="H20" s="9">
        <v>262214</v>
      </c>
      <c r="I20" s="10"/>
      <c r="J20" s="9">
        <v>266337.25</v>
      </c>
      <c r="K20" s="10"/>
      <c r="L20" s="9">
        <f>ROUND((H20-J20),5)</f>
        <v>-4123.25</v>
      </c>
      <c r="M20" s="10"/>
    </row>
    <row r="21" spans="1:13" ht="16.5" outlineLevel="3" thickBot="1">
      <c r="A21" s="1"/>
      <c r="B21" s="1"/>
      <c r="C21" s="1"/>
      <c r="D21" s="1"/>
      <c r="E21" s="1"/>
      <c r="F21" s="1" t="s">
        <v>20</v>
      </c>
      <c r="G21" s="1"/>
      <c r="H21" s="11">
        <v>295933.5</v>
      </c>
      <c r="I21" s="10"/>
      <c r="J21" s="11">
        <v>301186.31</v>
      </c>
      <c r="K21" s="10"/>
      <c r="L21" s="11">
        <f>ROUND((H21-J21),5)</f>
        <v>-5252.81</v>
      </c>
      <c r="M21" s="10"/>
    </row>
    <row r="22" spans="1:13" ht="15" customHeight="1" outlineLevel="2">
      <c r="A22" s="1"/>
      <c r="B22" s="1"/>
      <c r="C22" s="1"/>
      <c r="D22" s="1"/>
      <c r="E22" s="1" t="s">
        <v>21</v>
      </c>
      <c r="F22" s="1"/>
      <c r="G22" s="1"/>
      <c r="H22" s="9">
        <f>ROUND(SUM(H19:H21),5)</f>
        <v>558147.5</v>
      </c>
      <c r="I22" s="10"/>
      <c r="J22" s="9">
        <f>ROUND(SUM(J19:J21),5)</f>
        <v>567523.56000000006</v>
      </c>
      <c r="K22" s="10"/>
      <c r="L22" s="9">
        <f>ROUND((H22-J22),5)</f>
        <v>-9376.06</v>
      </c>
      <c r="M22" s="10"/>
    </row>
    <row r="23" spans="1:13" outlineLevel="2">
      <c r="A23" s="1"/>
      <c r="B23" s="1"/>
      <c r="C23" s="1"/>
      <c r="D23" s="1"/>
      <c r="E23" s="1" t="s">
        <v>22</v>
      </c>
      <c r="F23" s="1"/>
      <c r="G23" s="1"/>
      <c r="H23" s="9">
        <v>220674.68</v>
      </c>
      <c r="I23" s="10"/>
      <c r="J23" s="9">
        <v>228940.74</v>
      </c>
      <c r="K23" s="10"/>
      <c r="L23" s="9">
        <f>ROUND((H23-J23),5)</f>
        <v>-8266.06</v>
      </c>
      <c r="M23" s="10"/>
    </row>
    <row r="24" spans="1:13" ht="13.5" customHeight="1" outlineLevel="3">
      <c r="A24" s="1"/>
      <c r="B24" s="1"/>
      <c r="C24" s="1"/>
      <c r="D24" s="1"/>
      <c r="E24" s="1" t="s">
        <v>23</v>
      </c>
      <c r="F24" s="1"/>
      <c r="G24" s="1"/>
      <c r="H24" s="9"/>
      <c r="I24" s="10"/>
      <c r="J24" s="9"/>
      <c r="K24" s="10"/>
      <c r="L24" s="9"/>
      <c r="M24" s="10"/>
    </row>
    <row r="25" spans="1:13" outlineLevel="3">
      <c r="A25" s="1"/>
      <c r="B25" s="1"/>
      <c r="C25" s="1"/>
      <c r="D25" s="1"/>
      <c r="E25" s="1"/>
      <c r="F25" s="1" t="s">
        <v>24</v>
      </c>
      <c r="G25" s="1"/>
      <c r="H25" s="9">
        <v>244140</v>
      </c>
      <c r="I25" s="10"/>
      <c r="J25" s="9">
        <v>250894.36</v>
      </c>
      <c r="K25" s="10"/>
      <c r="L25" s="9">
        <f t="shared" ref="L25:L38" si="1">ROUND((H25-J25),5)</f>
        <v>-6754.36</v>
      </c>
      <c r="M25" s="10"/>
    </row>
    <row r="26" spans="1:13" outlineLevel="3">
      <c r="A26" s="1"/>
      <c r="B26" s="1"/>
      <c r="C26" s="1"/>
      <c r="D26" s="1"/>
      <c r="E26" s="1"/>
      <c r="F26" s="1" t="s">
        <v>25</v>
      </c>
      <c r="G26" s="1"/>
      <c r="H26" s="9">
        <v>30</v>
      </c>
      <c r="I26" s="10"/>
      <c r="J26" s="9">
        <v>1820</v>
      </c>
      <c r="K26" s="10"/>
      <c r="L26" s="9">
        <f t="shared" si="1"/>
        <v>-1790</v>
      </c>
      <c r="M26" s="10"/>
    </row>
    <row r="27" spans="1:13" outlineLevel="3">
      <c r="A27" s="1"/>
      <c r="B27" s="1"/>
      <c r="C27" s="1"/>
      <c r="D27" s="1"/>
      <c r="E27" s="1"/>
      <c r="F27" s="1" t="s">
        <v>26</v>
      </c>
      <c r="G27" s="1"/>
      <c r="H27" s="9">
        <v>21460</v>
      </c>
      <c r="I27" s="10"/>
      <c r="J27" s="9">
        <v>33980.83</v>
      </c>
      <c r="K27" s="10"/>
      <c r="L27" s="9">
        <f t="shared" si="1"/>
        <v>-12520.83</v>
      </c>
      <c r="M27" s="10"/>
    </row>
    <row r="28" spans="1:13" outlineLevel="3">
      <c r="A28" s="1"/>
      <c r="B28" s="1"/>
      <c r="C28" s="1"/>
      <c r="D28" s="1"/>
      <c r="E28" s="1"/>
      <c r="F28" s="1" t="s">
        <v>27</v>
      </c>
      <c r="G28" s="1"/>
      <c r="H28" s="9">
        <v>1840</v>
      </c>
      <c r="I28" s="10"/>
      <c r="J28" s="9">
        <v>487.8</v>
      </c>
      <c r="K28" s="10"/>
      <c r="L28" s="9">
        <f t="shared" si="1"/>
        <v>1352.2</v>
      </c>
      <c r="M28" s="10"/>
    </row>
    <row r="29" spans="1:13" outlineLevel="3">
      <c r="A29" s="1"/>
      <c r="B29" s="1"/>
      <c r="C29" s="1"/>
      <c r="D29" s="1"/>
      <c r="E29" s="1"/>
      <c r="F29" s="1" t="s">
        <v>28</v>
      </c>
      <c r="G29" s="1"/>
      <c r="H29" s="9">
        <v>60800</v>
      </c>
      <c r="I29" s="10"/>
      <c r="J29" s="9">
        <v>88570.91</v>
      </c>
      <c r="K29" s="10"/>
      <c r="L29" s="9">
        <f t="shared" si="1"/>
        <v>-27770.91</v>
      </c>
      <c r="M29" s="10"/>
    </row>
    <row r="30" spans="1:13" outlineLevel="3">
      <c r="A30" s="1"/>
      <c r="B30" s="1"/>
      <c r="C30" s="1"/>
      <c r="D30" s="1"/>
      <c r="E30" s="1"/>
      <c r="F30" s="1" t="s">
        <v>29</v>
      </c>
      <c r="G30" s="1"/>
      <c r="H30" s="9">
        <v>44140</v>
      </c>
      <c r="I30" s="10"/>
      <c r="J30" s="9">
        <v>16377.56</v>
      </c>
      <c r="K30" s="10"/>
      <c r="L30" s="9">
        <f t="shared" si="1"/>
        <v>27762.44</v>
      </c>
      <c r="M30" s="10"/>
    </row>
    <row r="31" spans="1:13" outlineLevel="3">
      <c r="A31" s="1"/>
      <c r="B31" s="1"/>
      <c r="C31" s="1"/>
      <c r="D31" s="1"/>
      <c r="E31" s="1"/>
      <c r="F31" s="1" t="s">
        <v>30</v>
      </c>
      <c r="G31" s="1"/>
      <c r="H31" s="9">
        <v>1720</v>
      </c>
      <c r="I31" s="10"/>
      <c r="J31" s="9">
        <v>0</v>
      </c>
      <c r="K31" s="10"/>
      <c r="L31" s="9">
        <f t="shared" si="1"/>
        <v>1720</v>
      </c>
      <c r="M31" s="10"/>
    </row>
    <row r="32" spans="1:13" outlineLevel="3">
      <c r="A32" s="1"/>
      <c r="B32" s="1"/>
      <c r="C32" s="1"/>
      <c r="D32" s="1"/>
      <c r="E32" s="1"/>
      <c r="F32" s="1" t="s">
        <v>31</v>
      </c>
      <c r="G32" s="1"/>
      <c r="H32" s="9">
        <v>28708</v>
      </c>
      <c r="I32" s="10"/>
      <c r="J32" s="9">
        <v>5263</v>
      </c>
      <c r="K32" s="10"/>
      <c r="L32" s="9">
        <f t="shared" si="1"/>
        <v>23445</v>
      </c>
      <c r="M32" s="10"/>
    </row>
    <row r="33" spans="1:13" hidden="1" outlineLevel="3">
      <c r="A33" s="1"/>
      <c r="B33" s="1"/>
      <c r="C33" s="1"/>
      <c r="D33" s="1"/>
      <c r="E33" s="1"/>
      <c r="F33" s="1" t="s">
        <v>32</v>
      </c>
      <c r="G33" s="1"/>
      <c r="H33" s="9">
        <v>0</v>
      </c>
      <c r="I33" s="10"/>
      <c r="J33" s="9">
        <v>0</v>
      </c>
      <c r="K33" s="10"/>
      <c r="L33" s="9">
        <f t="shared" si="1"/>
        <v>0</v>
      </c>
      <c r="M33" s="10"/>
    </row>
    <row r="34" spans="1:13" outlineLevel="3">
      <c r="A34" s="1"/>
      <c r="B34" s="1"/>
      <c r="C34" s="1"/>
      <c r="D34" s="1"/>
      <c r="E34" s="1"/>
      <c r="F34" s="1" t="s">
        <v>33</v>
      </c>
      <c r="G34" s="1"/>
      <c r="H34" s="9">
        <v>937</v>
      </c>
      <c r="I34" s="10"/>
      <c r="J34" s="9">
        <v>0</v>
      </c>
      <c r="K34" s="10"/>
      <c r="L34" s="9">
        <f t="shared" si="1"/>
        <v>937</v>
      </c>
      <c r="M34" s="10"/>
    </row>
    <row r="35" spans="1:13" outlineLevel="3">
      <c r="A35" s="1"/>
      <c r="B35" s="1"/>
      <c r="C35" s="1"/>
      <c r="D35" s="1"/>
      <c r="E35" s="1"/>
      <c r="F35" s="1" t="s">
        <v>34</v>
      </c>
      <c r="G35" s="1"/>
      <c r="H35" s="9">
        <v>3134</v>
      </c>
      <c r="I35" s="10"/>
      <c r="J35" s="9">
        <v>2086</v>
      </c>
      <c r="K35" s="10"/>
      <c r="L35" s="9">
        <f t="shared" si="1"/>
        <v>1048</v>
      </c>
      <c r="M35" s="10"/>
    </row>
    <row r="36" spans="1:13" ht="16.5" outlineLevel="3" thickBot="1">
      <c r="A36" s="1"/>
      <c r="B36" s="1"/>
      <c r="C36" s="1"/>
      <c r="D36" s="1"/>
      <c r="E36" s="1"/>
      <c r="F36" s="1" t="s">
        <v>35</v>
      </c>
      <c r="G36" s="1"/>
      <c r="H36" s="11">
        <v>879.15</v>
      </c>
      <c r="I36" s="10"/>
      <c r="J36" s="11">
        <v>0</v>
      </c>
      <c r="K36" s="10"/>
      <c r="L36" s="11">
        <f t="shared" si="1"/>
        <v>879.15</v>
      </c>
      <c r="M36" s="10"/>
    </row>
    <row r="37" spans="1:13" ht="14.25" customHeight="1" outlineLevel="2">
      <c r="A37" s="1"/>
      <c r="B37" s="1"/>
      <c r="C37" s="1"/>
      <c r="D37" s="1"/>
      <c r="E37" s="1" t="s">
        <v>36</v>
      </c>
      <c r="F37" s="1"/>
      <c r="G37" s="1"/>
      <c r="H37" s="9">
        <f>ROUND(SUM(H24:H36),5)</f>
        <v>407788.15</v>
      </c>
      <c r="I37" s="10"/>
      <c r="J37" s="9">
        <f>ROUND(SUM(J24:J36),5)</f>
        <v>399480.46</v>
      </c>
      <c r="K37" s="10"/>
      <c r="L37" s="9">
        <f t="shared" si="1"/>
        <v>8307.69</v>
      </c>
      <c r="M37" s="10"/>
    </row>
    <row r="38" spans="1:13" outlineLevel="2">
      <c r="A38" s="1"/>
      <c r="B38" s="1"/>
      <c r="C38" s="1"/>
      <c r="D38" s="1"/>
      <c r="E38" s="1" t="s">
        <v>37</v>
      </c>
      <c r="F38" s="1"/>
      <c r="G38" s="1"/>
      <c r="H38" s="9">
        <v>240488</v>
      </c>
      <c r="I38" s="10"/>
      <c r="J38" s="9">
        <v>284896.17</v>
      </c>
      <c r="K38" s="10"/>
      <c r="L38" s="9">
        <f t="shared" si="1"/>
        <v>-44408.17</v>
      </c>
      <c r="M38" s="10"/>
    </row>
    <row r="39" spans="1:13" ht="14.25" customHeight="1" outlineLevel="3">
      <c r="A39" s="1"/>
      <c r="B39" s="1"/>
      <c r="C39" s="1"/>
      <c r="D39" s="1"/>
      <c r="E39" s="1" t="s">
        <v>38</v>
      </c>
      <c r="F39" s="1"/>
      <c r="G39" s="1"/>
      <c r="H39" s="9"/>
      <c r="I39" s="10"/>
      <c r="J39" s="9"/>
      <c r="K39" s="10"/>
      <c r="L39" s="9"/>
      <c r="M39" s="10"/>
    </row>
    <row r="40" spans="1:13" outlineLevel="3">
      <c r="A40" s="1"/>
      <c r="B40" s="1"/>
      <c r="C40" s="1"/>
      <c r="D40" s="1"/>
      <c r="E40" s="1"/>
      <c r="F40" s="1" t="s">
        <v>39</v>
      </c>
      <c r="G40" s="1"/>
      <c r="H40" s="9">
        <v>1750</v>
      </c>
      <c r="I40" s="10"/>
      <c r="J40" s="9">
        <v>2500</v>
      </c>
      <c r="K40" s="10"/>
      <c r="L40" s="9">
        <f t="shared" ref="L40:L48" si="2">ROUND((H40-J40),5)</f>
        <v>-750</v>
      </c>
      <c r="M40" s="10"/>
    </row>
    <row r="41" spans="1:13" outlineLevel="3">
      <c r="A41" s="1"/>
      <c r="B41" s="1"/>
      <c r="C41" s="1"/>
      <c r="D41" s="1"/>
      <c r="E41" s="1"/>
      <c r="F41" s="1" t="s">
        <v>40</v>
      </c>
      <c r="G41" s="1"/>
      <c r="H41" s="9">
        <v>35405</v>
      </c>
      <c r="I41" s="10"/>
      <c r="J41" s="9">
        <v>261.8</v>
      </c>
      <c r="K41" s="10"/>
      <c r="L41" s="9">
        <f t="shared" si="2"/>
        <v>35143.199999999997</v>
      </c>
      <c r="M41" s="10"/>
    </row>
    <row r="42" spans="1:13" outlineLevel="3">
      <c r="A42" s="1"/>
      <c r="B42" s="1"/>
      <c r="C42" s="1"/>
      <c r="D42" s="1"/>
      <c r="E42" s="1"/>
      <c r="F42" s="1" t="s">
        <v>41</v>
      </c>
      <c r="G42" s="1"/>
      <c r="H42" s="9">
        <v>81</v>
      </c>
      <c r="I42" s="10"/>
      <c r="J42" s="9">
        <v>61.42</v>
      </c>
      <c r="K42" s="10"/>
      <c r="L42" s="9">
        <f t="shared" si="2"/>
        <v>19.579999999999998</v>
      </c>
      <c r="M42" s="10"/>
    </row>
    <row r="43" spans="1:13" outlineLevel="3">
      <c r="A43" s="1"/>
      <c r="B43" s="1"/>
      <c r="C43" s="1"/>
      <c r="D43" s="1"/>
      <c r="E43" s="1"/>
      <c r="F43" s="1" t="s">
        <v>42</v>
      </c>
      <c r="G43" s="1"/>
      <c r="H43" s="9">
        <v>-77</v>
      </c>
      <c r="I43" s="10"/>
      <c r="J43" s="9">
        <v>44</v>
      </c>
      <c r="K43" s="10"/>
      <c r="L43" s="9">
        <f t="shared" si="2"/>
        <v>-121</v>
      </c>
      <c r="M43" s="10"/>
    </row>
    <row r="44" spans="1:13" outlineLevel="3">
      <c r="A44" s="1"/>
      <c r="B44" s="1"/>
      <c r="C44" s="1"/>
      <c r="D44" s="1"/>
      <c r="E44" s="1"/>
      <c r="F44" s="1" t="s">
        <v>43</v>
      </c>
      <c r="G44" s="1"/>
      <c r="H44" s="9">
        <v>2099</v>
      </c>
      <c r="I44" s="10"/>
      <c r="J44" s="9">
        <v>81.5</v>
      </c>
      <c r="K44" s="10"/>
      <c r="L44" s="9">
        <f t="shared" si="2"/>
        <v>2017.5</v>
      </c>
      <c r="M44" s="10"/>
    </row>
    <row r="45" spans="1:13" outlineLevel="3">
      <c r="A45" s="1"/>
      <c r="B45" s="1"/>
      <c r="C45" s="1"/>
      <c r="D45" s="1"/>
      <c r="E45" s="1"/>
      <c r="F45" s="1" t="s">
        <v>44</v>
      </c>
      <c r="G45" s="1"/>
      <c r="H45" s="9">
        <v>410</v>
      </c>
      <c r="I45" s="10"/>
      <c r="J45" s="9">
        <v>1316</v>
      </c>
      <c r="K45" s="10"/>
      <c r="L45" s="9">
        <f t="shared" si="2"/>
        <v>-906</v>
      </c>
      <c r="M45" s="10"/>
    </row>
    <row r="46" spans="1:13" outlineLevel="3">
      <c r="A46" s="1"/>
      <c r="B46" s="1"/>
      <c r="C46" s="1"/>
      <c r="D46" s="1"/>
      <c r="E46" s="1"/>
      <c r="F46" s="1" t="s">
        <v>45</v>
      </c>
      <c r="G46" s="1"/>
      <c r="H46" s="9">
        <v>27554</v>
      </c>
      <c r="I46" s="10"/>
      <c r="J46" s="9">
        <v>31157.200000000001</v>
      </c>
      <c r="K46" s="10"/>
      <c r="L46" s="9">
        <f t="shared" si="2"/>
        <v>-3603.2</v>
      </c>
      <c r="M46" s="10"/>
    </row>
    <row r="47" spans="1:13" ht="16.5" outlineLevel="3" thickBot="1">
      <c r="A47" s="1"/>
      <c r="B47" s="1"/>
      <c r="C47" s="1"/>
      <c r="D47" s="1"/>
      <c r="E47" s="1"/>
      <c r="F47" s="1" t="s">
        <v>46</v>
      </c>
      <c r="G47" s="1"/>
      <c r="H47" s="11">
        <v>4662</v>
      </c>
      <c r="I47" s="10"/>
      <c r="J47" s="11">
        <v>552.82000000000005</v>
      </c>
      <c r="K47" s="10"/>
      <c r="L47" s="11">
        <f t="shared" si="2"/>
        <v>4109.18</v>
      </c>
      <c r="M47" s="10"/>
    </row>
    <row r="48" spans="1:13" ht="13.5" customHeight="1" outlineLevel="2">
      <c r="A48" s="1"/>
      <c r="B48" s="1"/>
      <c r="C48" s="1"/>
      <c r="D48" s="1"/>
      <c r="E48" s="1" t="s">
        <v>47</v>
      </c>
      <c r="F48" s="1"/>
      <c r="G48" s="1"/>
      <c r="H48" s="9">
        <f>ROUND(SUM(H39:H47),5)</f>
        <v>71884</v>
      </c>
      <c r="I48" s="10"/>
      <c r="J48" s="9">
        <f>ROUND(SUM(J39:J47),5)</f>
        <v>35974.74</v>
      </c>
      <c r="K48" s="10"/>
      <c r="L48" s="9">
        <f t="shared" si="2"/>
        <v>35909.26</v>
      </c>
      <c r="M48" s="10"/>
    </row>
    <row r="49" spans="1:13" ht="15" customHeight="1" outlineLevel="3">
      <c r="A49" s="1"/>
      <c r="B49" s="1"/>
      <c r="C49" s="1"/>
      <c r="D49" s="1"/>
      <c r="E49" s="1" t="s">
        <v>48</v>
      </c>
      <c r="F49" s="1"/>
      <c r="G49" s="1"/>
      <c r="H49" s="9"/>
      <c r="I49" s="10"/>
      <c r="J49" s="9"/>
      <c r="K49" s="10"/>
      <c r="L49" s="9"/>
      <c r="M49" s="10"/>
    </row>
    <row r="50" spans="1:13" outlineLevel="3">
      <c r="A50" s="1"/>
      <c r="B50" s="1"/>
      <c r="C50" s="1"/>
      <c r="D50" s="1"/>
      <c r="E50" s="1"/>
      <c r="F50" s="1" t="s">
        <v>49</v>
      </c>
      <c r="G50" s="1"/>
      <c r="H50" s="9">
        <v>2578</v>
      </c>
      <c r="I50" s="10"/>
      <c r="J50" s="9">
        <v>697.6</v>
      </c>
      <c r="K50" s="10"/>
      <c r="L50" s="9">
        <f t="shared" ref="L50:L56" si="3">ROUND((H50-J50),5)</f>
        <v>1880.4</v>
      </c>
      <c r="M50" s="10"/>
    </row>
    <row r="51" spans="1:13" outlineLevel="3">
      <c r="A51" s="1"/>
      <c r="B51" s="1"/>
      <c r="C51" s="1"/>
      <c r="D51" s="1"/>
      <c r="E51" s="1"/>
      <c r="F51" s="1" t="s">
        <v>50</v>
      </c>
      <c r="G51" s="1"/>
      <c r="H51" s="9">
        <v>-976</v>
      </c>
      <c r="I51" s="10"/>
      <c r="J51" s="9">
        <v>-332.27</v>
      </c>
      <c r="K51" s="10"/>
      <c r="L51" s="9">
        <f t="shared" si="3"/>
        <v>-643.73</v>
      </c>
      <c r="M51" s="10"/>
    </row>
    <row r="52" spans="1:13" ht="16.5" outlineLevel="3" thickBot="1">
      <c r="A52" s="1"/>
      <c r="B52" s="1"/>
      <c r="C52" s="1"/>
      <c r="D52" s="1"/>
      <c r="E52" s="1"/>
      <c r="F52" s="1" t="s">
        <v>51</v>
      </c>
      <c r="G52" s="1"/>
      <c r="H52" s="12">
        <v>-1271.69</v>
      </c>
      <c r="I52" s="10"/>
      <c r="J52" s="12">
        <v>-657.06</v>
      </c>
      <c r="K52" s="10"/>
      <c r="L52" s="12">
        <f t="shared" si="3"/>
        <v>-614.63</v>
      </c>
      <c r="M52" s="10"/>
    </row>
    <row r="53" spans="1:13" ht="16.5" outlineLevel="2" thickBot="1">
      <c r="A53" s="1"/>
      <c r="B53" s="1"/>
      <c r="C53" s="1"/>
      <c r="D53" s="1"/>
      <c r="E53" s="1" t="s">
        <v>52</v>
      </c>
      <c r="F53" s="1"/>
      <c r="G53" s="1"/>
      <c r="H53" s="13">
        <f>ROUND(SUM(H49:H52),5)</f>
        <v>330.31</v>
      </c>
      <c r="I53" s="10"/>
      <c r="J53" s="13">
        <f>ROUND(SUM(J49:J52),5)</f>
        <v>-291.73</v>
      </c>
      <c r="K53" s="10"/>
      <c r="L53" s="13">
        <f t="shared" si="3"/>
        <v>622.04</v>
      </c>
      <c r="M53" s="10"/>
    </row>
    <row r="54" spans="1:13" ht="16.5" outlineLevel="1" thickBot="1">
      <c r="A54" s="1"/>
      <c r="B54" s="1"/>
      <c r="C54" s="1"/>
      <c r="D54" s="1" t="s">
        <v>53</v>
      </c>
      <c r="E54" s="1"/>
      <c r="F54" s="1"/>
      <c r="G54" s="1"/>
      <c r="H54" s="13">
        <f>ROUND(SUM(H5:H7)+SUM(H14:H18)+SUM(H22:H23)+SUM(H37:H38)+H48+H53,5)</f>
        <v>2916353.87</v>
      </c>
      <c r="I54" s="10"/>
      <c r="J54" s="13">
        <f>ROUND(SUM(J5:J7)+SUM(J14:J18)+SUM(J22:J23)+SUM(J37:J38)+J48+J53,5)</f>
        <v>2840723.9</v>
      </c>
      <c r="K54" s="10"/>
      <c r="L54" s="13">
        <f t="shared" si="3"/>
        <v>75629.97</v>
      </c>
      <c r="M54" s="10"/>
    </row>
    <row r="55" spans="1:13" ht="16.5" thickBot="1">
      <c r="A55" s="18"/>
      <c r="B55" s="18"/>
      <c r="C55" s="18" t="s">
        <v>54</v>
      </c>
      <c r="D55" s="18"/>
      <c r="E55" s="18"/>
      <c r="F55" s="18"/>
      <c r="G55" s="18"/>
      <c r="H55" s="19">
        <f>ROUND(H4+H54,5)</f>
        <v>2916353.87</v>
      </c>
      <c r="I55" s="18"/>
      <c r="J55" s="19">
        <f>ROUND(J4+J54,5)</f>
        <v>2840723.9</v>
      </c>
      <c r="K55" s="18"/>
      <c r="L55" s="19">
        <f t="shared" si="3"/>
        <v>75629.97</v>
      </c>
      <c r="M55" s="10"/>
    </row>
    <row r="56" spans="1:13" hidden="1">
      <c r="A56" s="1"/>
      <c r="B56" s="1" t="s">
        <v>55</v>
      </c>
      <c r="C56" s="1"/>
      <c r="D56" s="1"/>
      <c r="E56" s="1"/>
      <c r="F56" s="1"/>
      <c r="G56" s="1"/>
      <c r="H56" s="9">
        <f>H55</f>
        <v>2916353.87</v>
      </c>
      <c r="I56" s="10"/>
      <c r="J56" s="9">
        <f>J55</f>
        <v>2840723.9</v>
      </c>
      <c r="K56" s="10"/>
      <c r="L56" s="9">
        <f t="shared" si="3"/>
        <v>75629.97</v>
      </c>
      <c r="M56" s="10"/>
    </row>
    <row r="57" spans="1:13" outlineLevel="1">
      <c r="A57" s="1"/>
      <c r="B57" s="1"/>
      <c r="C57" s="1" t="s">
        <v>56</v>
      </c>
      <c r="D57" s="1"/>
      <c r="E57" s="1"/>
      <c r="F57" s="1"/>
      <c r="G57" s="1"/>
      <c r="H57" s="9"/>
      <c r="I57" s="10"/>
      <c r="J57" s="9"/>
      <c r="K57" s="10"/>
      <c r="L57" s="9"/>
      <c r="M57" s="10"/>
    </row>
    <row r="58" spans="1:13" outlineLevel="2">
      <c r="A58" s="1"/>
      <c r="B58" s="1"/>
      <c r="C58" s="1"/>
      <c r="D58" s="1" t="s">
        <v>57</v>
      </c>
      <c r="E58" s="1"/>
      <c r="F58" s="1"/>
      <c r="G58" s="1"/>
      <c r="H58" s="9"/>
      <c r="I58" s="10"/>
      <c r="J58" s="9"/>
      <c r="K58" s="10"/>
      <c r="L58" s="9"/>
      <c r="M58" s="10"/>
    </row>
    <row r="59" spans="1:13" outlineLevel="3">
      <c r="A59" s="1"/>
      <c r="B59" s="1"/>
      <c r="C59" s="1"/>
      <c r="D59" s="1"/>
      <c r="E59" s="1" t="s">
        <v>58</v>
      </c>
      <c r="F59" s="1"/>
      <c r="G59" s="1"/>
      <c r="H59" s="9"/>
      <c r="I59" s="10"/>
      <c r="J59" s="9"/>
      <c r="K59" s="10"/>
      <c r="L59" s="9"/>
      <c r="M59" s="10"/>
    </row>
    <row r="60" spans="1:13" outlineLevel="3">
      <c r="A60" s="1"/>
      <c r="B60" s="1"/>
      <c r="C60" s="1"/>
      <c r="D60" s="1"/>
      <c r="E60" s="1"/>
      <c r="F60" s="1" t="s">
        <v>59</v>
      </c>
      <c r="G60" s="1"/>
      <c r="H60" s="9">
        <v>70430</v>
      </c>
      <c r="I60" s="10"/>
      <c r="J60" s="9">
        <v>46848.94</v>
      </c>
      <c r="K60" s="10"/>
      <c r="L60" s="9">
        <f t="shared" ref="L60:L74" si="4">ROUND((H60-J60),5)</f>
        <v>23581.06</v>
      </c>
      <c r="M60" s="10"/>
    </row>
    <row r="61" spans="1:13" outlineLevel="3">
      <c r="A61" s="1"/>
      <c r="B61" s="1"/>
      <c r="C61" s="1"/>
      <c r="D61" s="1"/>
      <c r="E61" s="1"/>
      <c r="F61" s="1" t="s">
        <v>60</v>
      </c>
      <c r="G61" s="1"/>
      <c r="H61" s="9">
        <v>31327</v>
      </c>
      <c r="I61" s="10"/>
      <c r="J61" s="9">
        <v>28620.91</v>
      </c>
      <c r="K61" s="10"/>
      <c r="L61" s="9">
        <f t="shared" si="4"/>
        <v>2706.09</v>
      </c>
      <c r="M61" s="10"/>
    </row>
    <row r="62" spans="1:13" outlineLevel="3">
      <c r="A62" s="1"/>
      <c r="B62" s="1"/>
      <c r="C62" s="1"/>
      <c r="D62" s="1"/>
      <c r="E62" s="1"/>
      <c r="F62" s="1" t="s">
        <v>61</v>
      </c>
      <c r="G62" s="1"/>
      <c r="H62" s="9">
        <v>2019.49</v>
      </c>
      <c r="I62" s="10"/>
      <c r="J62" s="9">
        <v>4860.01</v>
      </c>
      <c r="K62" s="10"/>
      <c r="L62" s="9">
        <f t="shared" si="4"/>
        <v>-2840.52</v>
      </c>
      <c r="M62" s="10"/>
    </row>
    <row r="63" spans="1:13" outlineLevel="3">
      <c r="A63" s="1"/>
      <c r="B63" s="1"/>
      <c r="C63" s="1"/>
      <c r="D63" s="1"/>
      <c r="E63" s="1"/>
      <c r="F63" s="1" t="s">
        <v>62</v>
      </c>
      <c r="G63" s="1"/>
      <c r="H63" s="9">
        <v>3516</v>
      </c>
      <c r="I63" s="10"/>
      <c r="J63" s="9">
        <v>2827.25</v>
      </c>
      <c r="K63" s="10"/>
      <c r="L63" s="9">
        <f t="shared" si="4"/>
        <v>688.75</v>
      </c>
      <c r="M63" s="10"/>
    </row>
    <row r="64" spans="1:13" outlineLevel="3">
      <c r="A64" s="1"/>
      <c r="B64" s="1"/>
      <c r="C64" s="1"/>
      <c r="D64" s="1"/>
      <c r="E64" s="1"/>
      <c r="F64" s="1" t="s">
        <v>63</v>
      </c>
      <c r="G64" s="1"/>
      <c r="H64" s="9">
        <v>19453.490000000002</v>
      </c>
      <c r="I64" s="10"/>
      <c r="J64" s="9">
        <v>11928.92</v>
      </c>
      <c r="K64" s="10"/>
      <c r="L64" s="9">
        <f t="shared" si="4"/>
        <v>7524.57</v>
      </c>
      <c r="M64" s="10"/>
    </row>
    <row r="65" spans="1:13" outlineLevel="3">
      <c r="A65" s="1"/>
      <c r="B65" s="1"/>
      <c r="C65" s="1"/>
      <c r="D65" s="1"/>
      <c r="E65" s="1"/>
      <c r="F65" s="1" t="s">
        <v>64</v>
      </c>
      <c r="G65" s="1"/>
      <c r="H65" s="9">
        <v>6250</v>
      </c>
      <c r="I65" s="10"/>
      <c r="J65" s="9">
        <v>6550</v>
      </c>
      <c r="K65" s="10"/>
      <c r="L65" s="9">
        <f t="shared" si="4"/>
        <v>-300</v>
      </c>
      <c r="M65" s="10"/>
    </row>
    <row r="66" spans="1:13" outlineLevel="3">
      <c r="A66" s="1"/>
      <c r="B66" s="1"/>
      <c r="C66" s="1"/>
      <c r="D66" s="1"/>
      <c r="E66" s="1"/>
      <c r="F66" s="1" t="s">
        <v>65</v>
      </c>
      <c r="G66" s="1"/>
      <c r="H66" s="9">
        <v>8663</v>
      </c>
      <c r="I66" s="10"/>
      <c r="J66" s="9">
        <v>15144.71</v>
      </c>
      <c r="K66" s="10"/>
      <c r="L66" s="9">
        <f t="shared" si="4"/>
        <v>-6481.71</v>
      </c>
      <c r="M66" s="10"/>
    </row>
    <row r="67" spans="1:13" outlineLevel="3">
      <c r="A67" s="1"/>
      <c r="B67" s="1"/>
      <c r="C67" s="1"/>
      <c r="D67" s="1"/>
      <c r="E67" s="1"/>
      <c r="F67" s="1" t="s">
        <v>66</v>
      </c>
      <c r="G67" s="1"/>
      <c r="H67" s="9">
        <v>5783</v>
      </c>
      <c r="I67" s="10"/>
      <c r="J67" s="9">
        <v>6241.86</v>
      </c>
      <c r="K67" s="10"/>
      <c r="L67" s="9">
        <f t="shared" si="4"/>
        <v>-458.86</v>
      </c>
      <c r="M67" s="10"/>
    </row>
    <row r="68" spans="1:13" outlineLevel="3">
      <c r="A68" s="1"/>
      <c r="B68" s="1"/>
      <c r="C68" s="1"/>
      <c r="D68" s="1"/>
      <c r="E68" s="1"/>
      <c r="F68" s="1" t="s">
        <v>67</v>
      </c>
      <c r="G68" s="1"/>
      <c r="H68" s="9">
        <v>6583.32</v>
      </c>
      <c r="I68" s="10"/>
      <c r="J68" s="9">
        <v>5190.32</v>
      </c>
      <c r="K68" s="10"/>
      <c r="L68" s="9">
        <f t="shared" si="4"/>
        <v>1393</v>
      </c>
      <c r="M68" s="10"/>
    </row>
    <row r="69" spans="1:13" outlineLevel="3">
      <c r="A69" s="1"/>
      <c r="B69" s="1"/>
      <c r="C69" s="1"/>
      <c r="D69" s="1"/>
      <c r="E69" s="1"/>
      <c r="F69" s="1" t="s">
        <v>68</v>
      </c>
      <c r="G69" s="1"/>
      <c r="H69" s="9">
        <v>17642</v>
      </c>
      <c r="I69" s="10"/>
      <c r="J69" s="9">
        <v>69124.47</v>
      </c>
      <c r="K69" s="10"/>
      <c r="L69" s="9">
        <f t="shared" si="4"/>
        <v>-51482.47</v>
      </c>
      <c r="M69" s="10"/>
    </row>
    <row r="70" spans="1:13" outlineLevel="3">
      <c r="A70" s="1"/>
      <c r="B70" s="1"/>
      <c r="C70" s="1"/>
      <c r="D70" s="1"/>
      <c r="E70" s="1"/>
      <c r="F70" s="1" t="s">
        <v>69</v>
      </c>
      <c r="G70" s="1"/>
      <c r="H70" s="9">
        <v>17000</v>
      </c>
      <c r="I70" s="10"/>
      <c r="J70" s="9">
        <v>16550</v>
      </c>
      <c r="K70" s="10"/>
      <c r="L70" s="9">
        <f t="shared" si="4"/>
        <v>450</v>
      </c>
      <c r="M70" s="10"/>
    </row>
    <row r="71" spans="1:13" outlineLevel="3">
      <c r="A71" s="1"/>
      <c r="B71" s="1"/>
      <c r="C71" s="1"/>
      <c r="D71" s="1"/>
      <c r="E71" s="1"/>
      <c r="F71" s="1" t="s">
        <v>70</v>
      </c>
      <c r="G71" s="1"/>
      <c r="H71" s="9">
        <v>64029.06</v>
      </c>
      <c r="I71" s="10"/>
      <c r="J71" s="9">
        <v>97969.48</v>
      </c>
      <c r="K71" s="10"/>
      <c r="L71" s="9">
        <f t="shared" si="4"/>
        <v>-33940.42</v>
      </c>
      <c r="M71" s="10"/>
    </row>
    <row r="72" spans="1:13" outlineLevel="3">
      <c r="A72" s="1"/>
      <c r="B72" s="1"/>
      <c r="C72" s="1"/>
      <c r="D72" s="1"/>
      <c r="E72" s="1"/>
      <c r="F72" s="1" t="s">
        <v>71</v>
      </c>
      <c r="G72" s="1"/>
      <c r="H72" s="9">
        <v>852.63</v>
      </c>
      <c r="I72" s="10"/>
      <c r="J72" s="9">
        <v>1253.6500000000001</v>
      </c>
      <c r="K72" s="10"/>
      <c r="L72" s="9">
        <f t="shared" si="4"/>
        <v>-401.02</v>
      </c>
      <c r="M72" s="10"/>
    </row>
    <row r="73" spans="1:13" outlineLevel="3">
      <c r="A73" s="1"/>
      <c r="B73" s="1"/>
      <c r="C73" s="1"/>
      <c r="D73" s="1"/>
      <c r="E73" s="1"/>
      <c r="F73" s="1" t="s">
        <v>72</v>
      </c>
      <c r="G73" s="1"/>
      <c r="H73" s="9">
        <v>8361.18</v>
      </c>
      <c r="I73" s="10"/>
      <c r="J73" s="9">
        <v>16319.48</v>
      </c>
      <c r="K73" s="10"/>
      <c r="L73" s="9">
        <f t="shared" si="4"/>
        <v>-7958.3</v>
      </c>
      <c r="M73" s="10"/>
    </row>
    <row r="74" spans="1:13" outlineLevel="3">
      <c r="A74" s="1"/>
      <c r="B74" s="1"/>
      <c r="C74" s="1"/>
      <c r="D74" s="1"/>
      <c r="E74" s="1"/>
      <c r="F74" s="1" t="s">
        <v>73</v>
      </c>
      <c r="G74" s="1"/>
      <c r="H74" s="9">
        <v>4252</v>
      </c>
      <c r="I74" s="10"/>
      <c r="J74" s="9">
        <v>2447.44</v>
      </c>
      <c r="K74" s="10"/>
      <c r="L74" s="9">
        <f t="shared" si="4"/>
        <v>1804.56</v>
      </c>
      <c r="M74" s="10"/>
    </row>
    <row r="75" spans="1:13" outlineLevel="4">
      <c r="A75" s="1"/>
      <c r="B75" s="1"/>
      <c r="C75" s="1"/>
      <c r="D75" s="1"/>
      <c r="E75" s="1"/>
      <c r="F75" s="1" t="s">
        <v>74</v>
      </c>
      <c r="G75" s="1"/>
      <c r="H75" s="9"/>
      <c r="I75" s="10"/>
      <c r="J75" s="9"/>
      <c r="K75" s="10"/>
      <c r="L75" s="9"/>
      <c r="M75" s="10"/>
    </row>
    <row r="76" spans="1:13" outlineLevel="4">
      <c r="A76" s="1"/>
      <c r="B76" s="1"/>
      <c r="C76" s="1"/>
      <c r="D76" s="1"/>
      <c r="E76" s="1"/>
      <c r="F76" s="1"/>
      <c r="G76" s="1" t="s">
        <v>75</v>
      </c>
      <c r="H76" s="9">
        <v>72444</v>
      </c>
      <c r="I76" s="10"/>
      <c r="J76" s="9">
        <v>72521.179999999993</v>
      </c>
      <c r="K76" s="10"/>
      <c r="L76" s="9">
        <f t="shared" ref="L76:L81" si="5">ROUND((H76-J76),5)</f>
        <v>-77.180000000000007</v>
      </c>
      <c r="M76" s="10"/>
    </row>
    <row r="77" spans="1:13" outlineLevel="4">
      <c r="A77" s="1"/>
      <c r="B77" s="1"/>
      <c r="C77" s="1"/>
      <c r="D77" s="1"/>
      <c r="E77" s="1"/>
      <c r="F77" s="1"/>
      <c r="G77" s="1" t="s">
        <v>76</v>
      </c>
      <c r="H77" s="9">
        <v>3767</v>
      </c>
      <c r="I77" s="10"/>
      <c r="J77" s="9">
        <v>3034.25</v>
      </c>
      <c r="K77" s="10"/>
      <c r="L77" s="9">
        <f t="shared" si="5"/>
        <v>732.75</v>
      </c>
      <c r="M77" s="10"/>
    </row>
    <row r="78" spans="1:13" outlineLevel="4">
      <c r="A78" s="1"/>
      <c r="B78" s="1"/>
      <c r="C78" s="1"/>
      <c r="D78" s="1"/>
      <c r="E78" s="1"/>
      <c r="F78" s="1"/>
      <c r="G78" s="1" t="s">
        <v>77</v>
      </c>
      <c r="H78" s="9">
        <v>9758</v>
      </c>
      <c r="I78" s="10"/>
      <c r="J78" s="9">
        <v>8792.6299999999992</v>
      </c>
      <c r="K78" s="10"/>
      <c r="L78" s="9">
        <f t="shared" si="5"/>
        <v>965.37</v>
      </c>
      <c r="M78" s="10"/>
    </row>
    <row r="79" spans="1:13" outlineLevel="4">
      <c r="A79" s="1"/>
      <c r="B79" s="1"/>
      <c r="C79" s="1"/>
      <c r="D79" s="1"/>
      <c r="E79" s="1"/>
      <c r="F79" s="1"/>
      <c r="G79" s="1" t="s">
        <v>78</v>
      </c>
      <c r="H79" s="9">
        <v>9711</v>
      </c>
      <c r="I79" s="10"/>
      <c r="J79" s="9">
        <v>5696.36</v>
      </c>
      <c r="K79" s="10"/>
      <c r="L79" s="9">
        <f t="shared" si="5"/>
        <v>4014.64</v>
      </c>
      <c r="M79" s="10"/>
    </row>
    <row r="80" spans="1:13" ht="16.5" outlineLevel="4" thickBot="1">
      <c r="A80" s="1"/>
      <c r="B80" s="1"/>
      <c r="C80" s="1"/>
      <c r="D80" s="1"/>
      <c r="E80" s="1"/>
      <c r="F80" s="1"/>
      <c r="G80" s="1" t="s">
        <v>79</v>
      </c>
      <c r="H80" s="11">
        <v>27199</v>
      </c>
      <c r="I80" s="10"/>
      <c r="J80" s="11">
        <v>16455.07</v>
      </c>
      <c r="K80" s="10"/>
      <c r="L80" s="11">
        <f t="shared" si="5"/>
        <v>10743.93</v>
      </c>
      <c r="M80" s="10"/>
    </row>
    <row r="81" spans="1:13" outlineLevel="3">
      <c r="A81" s="1"/>
      <c r="B81" s="1"/>
      <c r="C81" s="1"/>
      <c r="D81" s="1"/>
      <c r="E81" s="1"/>
      <c r="F81" s="1" t="s">
        <v>80</v>
      </c>
      <c r="G81" s="1"/>
      <c r="H81" s="9">
        <f>ROUND(SUM(H75:H80),5)</f>
        <v>122879</v>
      </c>
      <c r="I81" s="10"/>
      <c r="J81" s="9">
        <f>ROUND(SUM(J75:J80),5)</f>
        <v>106499.49</v>
      </c>
      <c r="K81" s="10"/>
      <c r="L81" s="9">
        <f t="shared" si="5"/>
        <v>16379.51</v>
      </c>
      <c r="M81" s="10"/>
    </row>
    <row r="82" spans="1:13" outlineLevel="4">
      <c r="A82" s="1"/>
      <c r="B82" s="1"/>
      <c r="C82" s="1"/>
      <c r="D82" s="1"/>
      <c r="E82" s="1"/>
      <c r="F82" s="1" t="s">
        <v>81</v>
      </c>
      <c r="G82" s="1"/>
      <c r="H82" s="9"/>
      <c r="I82" s="10"/>
      <c r="J82" s="9"/>
      <c r="K82" s="10"/>
      <c r="L82" s="9"/>
      <c r="M82" s="10"/>
    </row>
    <row r="83" spans="1:13" outlineLevel="4">
      <c r="A83" s="1"/>
      <c r="B83" s="1"/>
      <c r="C83" s="1"/>
      <c r="D83" s="1"/>
      <c r="E83" s="1"/>
      <c r="F83" s="1"/>
      <c r="G83" s="1" t="s">
        <v>82</v>
      </c>
      <c r="H83" s="9">
        <v>9426</v>
      </c>
      <c r="I83" s="10"/>
      <c r="J83" s="9">
        <v>8247.93</v>
      </c>
      <c r="K83" s="10"/>
      <c r="L83" s="9">
        <f>ROUND((H83-J83),5)</f>
        <v>1178.07</v>
      </c>
      <c r="M83" s="10"/>
    </row>
    <row r="84" spans="1:13" ht="16.5" outlineLevel="4" thickBot="1">
      <c r="A84" s="1"/>
      <c r="B84" s="1"/>
      <c r="C84" s="1"/>
      <c r="D84" s="1"/>
      <c r="E84" s="1"/>
      <c r="F84" s="1"/>
      <c r="G84" s="1" t="s">
        <v>83</v>
      </c>
      <c r="H84" s="11">
        <v>9554</v>
      </c>
      <c r="I84" s="10"/>
      <c r="J84" s="11">
        <v>8713.9500000000007</v>
      </c>
      <c r="K84" s="10"/>
      <c r="L84" s="11">
        <f>ROUND((H84-J84),5)</f>
        <v>840.05</v>
      </c>
      <c r="M84" s="10"/>
    </row>
    <row r="85" spans="1:13" outlineLevel="3">
      <c r="A85" s="1"/>
      <c r="B85" s="1"/>
      <c r="C85" s="1"/>
      <c r="D85" s="1"/>
      <c r="E85" s="1"/>
      <c r="F85" s="1" t="s">
        <v>84</v>
      </c>
      <c r="G85" s="1"/>
      <c r="H85" s="9">
        <f>ROUND(SUM(H82:H84),5)</f>
        <v>18980</v>
      </c>
      <c r="I85" s="10"/>
      <c r="J85" s="9">
        <f>ROUND(SUM(J82:J84),5)</f>
        <v>16961.88</v>
      </c>
      <c r="K85" s="10"/>
      <c r="L85" s="9">
        <f>ROUND((H85-J85),5)</f>
        <v>2018.12</v>
      </c>
      <c r="M85" s="10"/>
    </row>
    <row r="86" spans="1:13" outlineLevel="4">
      <c r="A86" s="1"/>
      <c r="B86" s="1"/>
      <c r="C86" s="1"/>
      <c r="D86" s="1"/>
      <c r="E86" s="1"/>
      <c r="F86" s="1" t="s">
        <v>85</v>
      </c>
      <c r="G86" s="1"/>
      <c r="H86" s="9"/>
      <c r="I86" s="10"/>
      <c r="J86" s="9"/>
      <c r="K86" s="10"/>
      <c r="L86" s="9"/>
      <c r="M86" s="10"/>
    </row>
    <row r="87" spans="1:13" outlineLevel="4">
      <c r="A87" s="1"/>
      <c r="B87" s="1"/>
      <c r="C87" s="1"/>
      <c r="D87" s="1"/>
      <c r="E87" s="1"/>
      <c r="F87" s="1"/>
      <c r="G87" s="1" t="s">
        <v>86</v>
      </c>
      <c r="H87" s="9">
        <v>191884.05</v>
      </c>
      <c r="I87" s="10"/>
      <c r="J87" s="9">
        <v>187647.31</v>
      </c>
      <c r="K87" s="10"/>
      <c r="L87" s="9">
        <f>ROUND((H87-J87),5)</f>
        <v>4236.74</v>
      </c>
      <c r="M87" s="10"/>
    </row>
    <row r="88" spans="1:13" outlineLevel="4">
      <c r="A88" s="1"/>
      <c r="B88" s="1"/>
      <c r="C88" s="1"/>
      <c r="D88" s="1"/>
      <c r="E88" s="1"/>
      <c r="F88" s="1"/>
      <c r="G88" s="1" t="s">
        <v>87</v>
      </c>
      <c r="H88" s="9">
        <v>50892</v>
      </c>
      <c r="I88" s="10"/>
      <c r="J88" s="9">
        <v>50680.55</v>
      </c>
      <c r="K88" s="10"/>
      <c r="L88" s="9">
        <f>ROUND((H88-J88),5)</f>
        <v>211.45</v>
      </c>
      <c r="M88" s="10"/>
    </row>
    <row r="89" spans="1:13" outlineLevel="4">
      <c r="A89" s="1"/>
      <c r="B89" s="1"/>
      <c r="C89" s="1"/>
      <c r="D89" s="1"/>
      <c r="E89" s="1"/>
      <c r="F89" s="1"/>
      <c r="G89" s="1" t="s">
        <v>88</v>
      </c>
      <c r="H89" s="9">
        <v>17595</v>
      </c>
      <c r="I89" s="10"/>
      <c r="J89" s="9">
        <v>18186.580000000002</v>
      </c>
      <c r="K89" s="10"/>
      <c r="L89" s="9">
        <f>ROUND((H89-J89),5)</f>
        <v>-591.58000000000004</v>
      </c>
      <c r="M89" s="10"/>
    </row>
    <row r="90" spans="1:13" ht="16.5" outlineLevel="4" thickBot="1">
      <c r="A90" s="1"/>
      <c r="B90" s="1"/>
      <c r="C90" s="1"/>
      <c r="D90" s="1"/>
      <c r="E90" s="1"/>
      <c r="F90" s="1"/>
      <c r="G90" s="1" t="s">
        <v>89</v>
      </c>
      <c r="H90" s="11">
        <v>6114.43</v>
      </c>
      <c r="I90" s="10"/>
      <c r="J90" s="11">
        <v>7108.81</v>
      </c>
      <c r="K90" s="10"/>
      <c r="L90" s="11">
        <f>ROUND((H90-J90),5)</f>
        <v>-994.38</v>
      </c>
      <c r="M90" s="10"/>
    </row>
    <row r="91" spans="1:13" outlineLevel="3">
      <c r="A91" s="1"/>
      <c r="B91" s="1"/>
      <c r="C91" s="1"/>
      <c r="D91" s="1"/>
      <c r="E91" s="1"/>
      <c r="F91" s="1" t="s">
        <v>90</v>
      </c>
      <c r="G91" s="1"/>
      <c r="H91" s="9">
        <f>ROUND(SUM(H86:H90),5)</f>
        <v>266485.48</v>
      </c>
      <c r="I91" s="10"/>
      <c r="J91" s="9">
        <f>ROUND(SUM(J86:J90),5)</f>
        <v>263623.25</v>
      </c>
      <c r="K91" s="10"/>
      <c r="L91" s="9">
        <f>ROUND((H91-J91),5)</f>
        <v>2862.23</v>
      </c>
      <c r="M91" s="10"/>
    </row>
    <row r="92" spans="1:13" outlineLevel="4">
      <c r="A92" s="1"/>
      <c r="B92" s="1"/>
      <c r="C92" s="1"/>
      <c r="D92" s="1"/>
      <c r="E92" s="1"/>
      <c r="F92" s="1" t="s">
        <v>91</v>
      </c>
      <c r="G92" s="1"/>
      <c r="H92" s="9"/>
      <c r="I92" s="10"/>
      <c r="J92" s="9"/>
      <c r="K92" s="10"/>
      <c r="L92" s="9"/>
      <c r="M92" s="10"/>
    </row>
    <row r="93" spans="1:13" ht="16.5" outlineLevel="4" thickBot="1">
      <c r="A93" s="1"/>
      <c r="B93" s="1"/>
      <c r="C93" s="1"/>
      <c r="D93" s="1"/>
      <c r="E93" s="1"/>
      <c r="F93" s="1"/>
      <c r="G93" s="1" t="s">
        <v>92</v>
      </c>
      <c r="H93" s="12">
        <v>289.97000000000003</v>
      </c>
      <c r="I93" s="10"/>
      <c r="J93" s="12">
        <v>315.41000000000003</v>
      </c>
      <c r="K93" s="10"/>
      <c r="L93" s="12">
        <f>ROUND((H93-J93),5)</f>
        <v>-25.44</v>
      </c>
      <c r="M93" s="10"/>
    </row>
    <row r="94" spans="1:13" ht="16.5" outlineLevel="3" thickBot="1">
      <c r="A94" s="1"/>
      <c r="B94" s="1"/>
      <c r="C94" s="1"/>
      <c r="D94" s="1"/>
      <c r="E94" s="1"/>
      <c r="F94" s="1" t="s">
        <v>93</v>
      </c>
      <c r="G94" s="1"/>
      <c r="H94" s="13">
        <f>ROUND(SUM(H92:H93),5)</f>
        <v>289.97000000000003</v>
      </c>
      <c r="I94" s="10"/>
      <c r="J94" s="13">
        <f>ROUND(SUM(J92:J93),5)</f>
        <v>315.41000000000003</v>
      </c>
      <c r="K94" s="10"/>
      <c r="L94" s="13">
        <f>ROUND((H94-J94),5)</f>
        <v>-25.44</v>
      </c>
      <c r="M94" s="10"/>
    </row>
    <row r="95" spans="1:13" ht="16.5" outlineLevel="2" thickBot="1">
      <c r="A95" s="1"/>
      <c r="B95" s="1"/>
      <c r="C95" s="1"/>
      <c r="D95" s="1"/>
      <c r="E95" s="1" t="s">
        <v>94</v>
      </c>
      <c r="F95" s="1"/>
      <c r="G95" s="1"/>
      <c r="H95" s="14">
        <f>ROUND(SUM(H59:H74)+H81+H85+H91+H94,5)</f>
        <v>674796.62</v>
      </c>
      <c r="I95" s="10"/>
      <c r="J95" s="14">
        <f>ROUND(SUM(J59:J74)+J81+J85+J91+J94,5)</f>
        <v>719277.47</v>
      </c>
      <c r="K95" s="10"/>
      <c r="L95" s="14">
        <f>ROUND((H95-J95),5)</f>
        <v>-44480.85</v>
      </c>
      <c r="M95" s="10"/>
    </row>
    <row r="96" spans="1:13" outlineLevel="1">
      <c r="A96" s="20"/>
      <c r="B96" s="20"/>
      <c r="C96" s="20"/>
      <c r="D96" s="20" t="s">
        <v>95</v>
      </c>
      <c r="E96" s="20"/>
      <c r="F96" s="20"/>
      <c r="G96" s="20"/>
      <c r="H96" s="21">
        <f>ROUND(H58+H95,5)</f>
        <v>674796.62</v>
      </c>
      <c r="I96" s="20"/>
      <c r="J96" s="21">
        <f>ROUND(J58+J95,5)</f>
        <v>719277.47</v>
      </c>
      <c r="K96" s="20"/>
      <c r="L96" s="21">
        <f>ROUND((H96-J96),5)</f>
        <v>-44480.85</v>
      </c>
      <c r="M96" s="10"/>
    </row>
    <row r="97" spans="1:13" outlineLevel="2">
      <c r="A97" s="1"/>
      <c r="B97" s="1"/>
      <c r="C97" s="1"/>
      <c r="D97" s="1" t="s">
        <v>96</v>
      </c>
      <c r="E97" s="1"/>
      <c r="F97" s="1"/>
      <c r="G97" s="1"/>
      <c r="H97" s="9"/>
      <c r="I97" s="10"/>
      <c r="J97" s="9"/>
      <c r="K97" s="10"/>
      <c r="L97" s="9"/>
      <c r="M97" s="10"/>
    </row>
    <row r="98" spans="1:13" outlineLevel="3">
      <c r="A98" s="1"/>
      <c r="B98" s="1"/>
      <c r="C98" s="1"/>
      <c r="D98" s="1"/>
      <c r="E98" s="1" t="s">
        <v>97</v>
      </c>
      <c r="F98" s="1"/>
      <c r="G98" s="1"/>
      <c r="H98" s="9"/>
      <c r="I98" s="10"/>
      <c r="J98" s="9"/>
      <c r="K98" s="10"/>
      <c r="L98" s="9"/>
      <c r="M98" s="10"/>
    </row>
    <row r="99" spans="1:13" outlineLevel="3">
      <c r="A99" s="1"/>
      <c r="B99" s="1"/>
      <c r="C99" s="1"/>
      <c r="D99" s="1"/>
      <c r="E99" s="1"/>
      <c r="F99" s="1" t="s">
        <v>98</v>
      </c>
      <c r="G99" s="1"/>
      <c r="H99" s="9">
        <v>5407</v>
      </c>
      <c r="I99" s="10"/>
      <c r="J99" s="9">
        <v>3622.2</v>
      </c>
      <c r="K99" s="10"/>
      <c r="L99" s="9">
        <f>ROUND((H99-J99),5)</f>
        <v>1784.8</v>
      </c>
      <c r="M99" s="10"/>
    </row>
    <row r="100" spans="1:13" outlineLevel="3">
      <c r="A100" s="1"/>
      <c r="B100" s="1"/>
      <c r="C100" s="1"/>
      <c r="D100" s="1"/>
      <c r="E100" s="1"/>
      <c r="F100" s="1" t="s">
        <v>99</v>
      </c>
      <c r="G100" s="1"/>
      <c r="H100" s="9">
        <v>5142.92</v>
      </c>
      <c r="I100" s="10"/>
      <c r="J100" s="9">
        <v>39276.11</v>
      </c>
      <c r="K100" s="10"/>
      <c r="L100" s="9">
        <f>ROUND((H100-J100),5)</f>
        <v>-34133.19</v>
      </c>
      <c r="M100" s="10"/>
    </row>
    <row r="101" spans="1:13" outlineLevel="3">
      <c r="A101" s="1"/>
      <c r="B101" s="1"/>
      <c r="C101" s="1"/>
      <c r="D101" s="1"/>
      <c r="E101" s="1"/>
      <c r="F101" s="1" t="s">
        <v>100</v>
      </c>
      <c r="G101" s="1"/>
      <c r="H101" s="9">
        <v>5845</v>
      </c>
      <c r="I101" s="10"/>
      <c r="J101" s="9">
        <v>4106.76</v>
      </c>
      <c r="K101" s="10"/>
      <c r="L101" s="9">
        <f>ROUND((H101-J101),5)</f>
        <v>1738.24</v>
      </c>
      <c r="M101" s="10"/>
    </row>
    <row r="102" spans="1:13" outlineLevel="3">
      <c r="A102" s="1"/>
      <c r="B102" s="1"/>
      <c r="C102" s="1"/>
      <c r="D102" s="1"/>
      <c r="E102" s="1"/>
      <c r="F102" s="1" t="s">
        <v>101</v>
      </c>
      <c r="G102" s="1"/>
      <c r="H102" s="9">
        <v>12979</v>
      </c>
      <c r="I102" s="10"/>
      <c r="J102" s="9">
        <v>8982.18</v>
      </c>
      <c r="K102" s="10"/>
      <c r="L102" s="9">
        <f>ROUND((H102-J102),5)</f>
        <v>3996.82</v>
      </c>
      <c r="M102" s="10"/>
    </row>
    <row r="103" spans="1:13" outlineLevel="3">
      <c r="A103" s="1"/>
      <c r="B103" s="1"/>
      <c r="C103" s="1"/>
      <c r="D103" s="1"/>
      <c r="E103" s="1"/>
      <c r="F103" s="1" t="s">
        <v>102</v>
      </c>
      <c r="G103" s="1"/>
      <c r="H103" s="9">
        <v>89</v>
      </c>
      <c r="I103" s="10"/>
      <c r="J103" s="9">
        <v>479.45</v>
      </c>
      <c r="K103" s="10"/>
      <c r="L103" s="9">
        <f>ROUND((H103-J103),5)</f>
        <v>-390.45</v>
      </c>
      <c r="M103" s="10"/>
    </row>
    <row r="104" spans="1:13" outlineLevel="4">
      <c r="A104" s="1"/>
      <c r="B104" s="1"/>
      <c r="C104" s="1"/>
      <c r="D104" s="1"/>
      <c r="E104" s="1"/>
      <c r="F104" s="1" t="s">
        <v>103</v>
      </c>
      <c r="G104" s="1"/>
      <c r="H104" s="9"/>
      <c r="I104" s="10"/>
      <c r="J104" s="9"/>
      <c r="K104" s="10"/>
      <c r="L104" s="9"/>
      <c r="M104" s="10"/>
    </row>
    <row r="105" spans="1:13" outlineLevel="4">
      <c r="A105" s="1"/>
      <c r="B105" s="1"/>
      <c r="C105" s="1"/>
      <c r="D105" s="1"/>
      <c r="E105" s="1"/>
      <c r="F105" s="1"/>
      <c r="G105" s="1" t="s">
        <v>104</v>
      </c>
      <c r="H105" s="9">
        <v>152606</v>
      </c>
      <c r="I105" s="10"/>
      <c r="J105" s="9">
        <v>145712.51</v>
      </c>
      <c r="K105" s="10"/>
      <c r="L105" s="9">
        <f>ROUND((H105-J105),5)</f>
        <v>6893.49</v>
      </c>
      <c r="M105" s="10"/>
    </row>
    <row r="106" spans="1:13" outlineLevel="4">
      <c r="A106" s="1"/>
      <c r="B106" s="1"/>
      <c r="C106" s="1"/>
      <c r="D106" s="1"/>
      <c r="E106" s="1"/>
      <c r="F106" s="1"/>
      <c r="G106" s="1" t="s">
        <v>105</v>
      </c>
      <c r="H106" s="9">
        <v>11990</v>
      </c>
      <c r="I106" s="10"/>
      <c r="J106" s="9">
        <v>14693.33</v>
      </c>
      <c r="K106" s="10"/>
      <c r="L106" s="9">
        <f>ROUND((H106-J106),5)</f>
        <v>-2703.33</v>
      </c>
      <c r="M106" s="10"/>
    </row>
    <row r="107" spans="1:13" outlineLevel="4">
      <c r="A107" s="1"/>
      <c r="B107" s="1"/>
      <c r="C107" s="1"/>
      <c r="D107" s="1"/>
      <c r="E107" s="1"/>
      <c r="F107" s="1"/>
      <c r="G107" s="1" t="s">
        <v>106</v>
      </c>
      <c r="H107" s="9">
        <v>688.89</v>
      </c>
      <c r="I107" s="10"/>
      <c r="J107" s="9">
        <v>2033.37</v>
      </c>
      <c r="K107" s="10"/>
      <c r="L107" s="9">
        <f>ROUND((H107-J107),5)</f>
        <v>-1344.48</v>
      </c>
      <c r="M107" s="10"/>
    </row>
    <row r="108" spans="1:13" ht="16.5" outlineLevel="4" thickBot="1">
      <c r="A108" s="1"/>
      <c r="B108" s="1"/>
      <c r="C108" s="1"/>
      <c r="D108" s="1"/>
      <c r="E108" s="1"/>
      <c r="F108" s="1"/>
      <c r="G108" s="1" t="s">
        <v>107</v>
      </c>
      <c r="H108" s="11">
        <v>4194.95</v>
      </c>
      <c r="I108" s="10"/>
      <c r="J108" s="11">
        <v>6225.36</v>
      </c>
      <c r="K108" s="10"/>
      <c r="L108" s="11">
        <f>ROUND((H108-J108),5)</f>
        <v>-2030.41</v>
      </c>
      <c r="M108" s="10"/>
    </row>
    <row r="109" spans="1:13" outlineLevel="3">
      <c r="A109" s="1"/>
      <c r="B109" s="1"/>
      <c r="C109" s="1"/>
      <c r="D109" s="1"/>
      <c r="E109" s="1"/>
      <c r="F109" s="1" t="s">
        <v>108</v>
      </c>
      <c r="G109" s="1"/>
      <c r="H109" s="9">
        <f>ROUND(SUM(H104:H108),5)</f>
        <v>169479.84</v>
      </c>
      <c r="I109" s="10"/>
      <c r="J109" s="9">
        <f>ROUND(SUM(J104:J108),5)</f>
        <v>168664.57</v>
      </c>
      <c r="K109" s="10"/>
      <c r="L109" s="9">
        <f>ROUND((H109-J109),5)</f>
        <v>815.27</v>
      </c>
      <c r="M109" s="10"/>
    </row>
    <row r="110" spans="1:13" outlineLevel="4">
      <c r="A110" s="1"/>
      <c r="B110" s="1"/>
      <c r="C110" s="1"/>
      <c r="D110" s="1"/>
      <c r="E110" s="1"/>
      <c r="F110" s="1" t="s">
        <v>109</v>
      </c>
      <c r="G110" s="1"/>
      <c r="H110" s="9"/>
      <c r="I110" s="10"/>
      <c r="J110" s="9"/>
      <c r="K110" s="10"/>
      <c r="L110" s="9"/>
      <c r="M110" s="10"/>
    </row>
    <row r="111" spans="1:13" outlineLevel="4">
      <c r="A111" s="1"/>
      <c r="B111" s="1"/>
      <c r="C111" s="1"/>
      <c r="D111" s="1"/>
      <c r="E111" s="1"/>
      <c r="F111" s="1"/>
      <c r="G111" s="1" t="s">
        <v>110</v>
      </c>
      <c r="H111" s="9">
        <v>6366</v>
      </c>
      <c r="I111" s="10"/>
      <c r="J111" s="9">
        <v>6569.07</v>
      </c>
      <c r="K111" s="10"/>
      <c r="L111" s="9">
        <f>ROUND((H111-J111),5)</f>
        <v>-203.07</v>
      </c>
      <c r="M111" s="10"/>
    </row>
    <row r="112" spans="1:13" ht="16.5" outlineLevel="4" thickBot="1">
      <c r="A112" s="1"/>
      <c r="B112" s="1"/>
      <c r="C112" s="1"/>
      <c r="D112" s="1"/>
      <c r="E112" s="1"/>
      <c r="F112" s="1"/>
      <c r="G112" s="1" t="s">
        <v>111</v>
      </c>
      <c r="H112" s="11">
        <v>5661</v>
      </c>
      <c r="I112" s="10"/>
      <c r="J112" s="11">
        <v>6105.14</v>
      </c>
      <c r="K112" s="10"/>
      <c r="L112" s="11">
        <f>ROUND((H112-J112),5)</f>
        <v>-444.14</v>
      </c>
      <c r="M112" s="10"/>
    </row>
    <row r="113" spans="1:13" outlineLevel="3">
      <c r="A113" s="1"/>
      <c r="B113" s="1"/>
      <c r="C113" s="1"/>
      <c r="D113" s="1"/>
      <c r="E113" s="1"/>
      <c r="F113" s="1" t="s">
        <v>112</v>
      </c>
      <c r="G113" s="1"/>
      <c r="H113" s="9">
        <f>ROUND(SUM(H110:H112),5)</f>
        <v>12027</v>
      </c>
      <c r="I113" s="10"/>
      <c r="J113" s="9">
        <f>ROUND(SUM(J110:J112),5)</f>
        <v>12674.21</v>
      </c>
      <c r="K113" s="10"/>
      <c r="L113" s="9">
        <f>ROUND((H113-J113),5)</f>
        <v>-647.21</v>
      </c>
      <c r="M113" s="10"/>
    </row>
    <row r="114" spans="1:13" outlineLevel="4">
      <c r="A114" s="1"/>
      <c r="B114" s="1"/>
      <c r="C114" s="1"/>
      <c r="D114" s="1"/>
      <c r="E114" s="1"/>
      <c r="F114" s="1" t="s">
        <v>113</v>
      </c>
      <c r="G114" s="1"/>
      <c r="H114" s="9"/>
      <c r="I114" s="10"/>
      <c r="J114" s="9"/>
      <c r="K114" s="10"/>
      <c r="L114" s="9"/>
      <c r="M114" s="10"/>
    </row>
    <row r="115" spans="1:13" outlineLevel="4">
      <c r="A115" s="1"/>
      <c r="B115" s="1"/>
      <c r="C115" s="1"/>
      <c r="D115" s="1"/>
      <c r="E115" s="1"/>
      <c r="F115" s="1"/>
      <c r="G115" s="1" t="s">
        <v>114</v>
      </c>
      <c r="H115" s="9">
        <v>490554</v>
      </c>
      <c r="I115" s="10"/>
      <c r="J115" s="9">
        <v>521361.17</v>
      </c>
      <c r="K115" s="10"/>
      <c r="L115" s="9">
        <f t="shared" ref="L115:L121" si="6">ROUND((H115-J115),5)</f>
        <v>-30807.17</v>
      </c>
      <c r="M115" s="10"/>
    </row>
    <row r="116" spans="1:13" outlineLevel="4">
      <c r="A116" s="1"/>
      <c r="B116" s="1"/>
      <c r="C116" s="1"/>
      <c r="D116" s="1"/>
      <c r="E116" s="1"/>
      <c r="F116" s="1"/>
      <c r="G116" s="1" t="s">
        <v>115</v>
      </c>
      <c r="H116" s="9">
        <v>127256</v>
      </c>
      <c r="I116" s="10"/>
      <c r="J116" s="9">
        <v>133064.44</v>
      </c>
      <c r="K116" s="10"/>
      <c r="L116" s="9">
        <f t="shared" si="6"/>
        <v>-5808.44</v>
      </c>
      <c r="M116" s="10"/>
    </row>
    <row r="117" spans="1:13" outlineLevel="4">
      <c r="A117" s="1"/>
      <c r="B117" s="1"/>
      <c r="C117" s="1"/>
      <c r="D117" s="1"/>
      <c r="E117" s="1"/>
      <c r="F117" s="1"/>
      <c r="G117" s="1" t="s">
        <v>116</v>
      </c>
      <c r="H117" s="9">
        <v>41155</v>
      </c>
      <c r="I117" s="10"/>
      <c r="J117" s="9">
        <v>46219.47</v>
      </c>
      <c r="K117" s="10"/>
      <c r="L117" s="9">
        <f t="shared" si="6"/>
        <v>-5064.47</v>
      </c>
      <c r="M117" s="10"/>
    </row>
    <row r="118" spans="1:13" outlineLevel="4">
      <c r="A118" s="1"/>
      <c r="B118" s="1"/>
      <c r="C118" s="1"/>
      <c r="D118" s="1"/>
      <c r="E118" s="1"/>
      <c r="F118" s="1"/>
      <c r="G118" s="1" t="s">
        <v>117</v>
      </c>
      <c r="H118" s="9">
        <v>-30475</v>
      </c>
      <c r="I118" s="10"/>
      <c r="J118" s="9">
        <v>-39226.25</v>
      </c>
      <c r="K118" s="10"/>
      <c r="L118" s="9">
        <f t="shared" si="6"/>
        <v>8751.25</v>
      </c>
      <c r="M118" s="10"/>
    </row>
    <row r="119" spans="1:13" outlineLevel="4">
      <c r="A119" s="1"/>
      <c r="B119" s="1"/>
      <c r="C119" s="1"/>
      <c r="D119" s="1"/>
      <c r="E119" s="1"/>
      <c r="F119" s="1"/>
      <c r="G119" s="1" t="s">
        <v>118</v>
      </c>
      <c r="H119" s="9">
        <v>56545.61</v>
      </c>
      <c r="I119" s="10"/>
      <c r="J119" s="9">
        <v>53812.45</v>
      </c>
      <c r="K119" s="10"/>
      <c r="L119" s="9">
        <f t="shared" si="6"/>
        <v>2733.16</v>
      </c>
      <c r="M119" s="10"/>
    </row>
    <row r="120" spans="1:13" ht="16.5" outlineLevel="4" thickBot="1">
      <c r="A120" s="1"/>
      <c r="B120" s="1"/>
      <c r="C120" s="1"/>
      <c r="D120" s="1"/>
      <c r="E120" s="1"/>
      <c r="F120" s="1"/>
      <c r="G120" s="1" t="s">
        <v>119</v>
      </c>
      <c r="H120" s="11">
        <v>-35659.5</v>
      </c>
      <c r="I120" s="10"/>
      <c r="J120" s="11">
        <v>-35373.9</v>
      </c>
      <c r="K120" s="10"/>
      <c r="L120" s="11">
        <f t="shared" si="6"/>
        <v>-285.60000000000002</v>
      </c>
      <c r="M120" s="10"/>
    </row>
    <row r="121" spans="1:13" outlineLevel="3">
      <c r="A121" s="1"/>
      <c r="B121" s="1"/>
      <c r="C121" s="1"/>
      <c r="D121" s="1"/>
      <c r="E121" s="1"/>
      <c r="F121" s="1" t="s">
        <v>120</v>
      </c>
      <c r="G121" s="1"/>
      <c r="H121" s="9">
        <f>ROUND(SUM(H114:H120),5)</f>
        <v>649376.11</v>
      </c>
      <c r="I121" s="10"/>
      <c r="J121" s="9">
        <f>ROUND(SUM(J114:J120),5)</f>
        <v>679857.38</v>
      </c>
      <c r="K121" s="10"/>
      <c r="L121" s="9">
        <f t="shared" si="6"/>
        <v>-30481.27</v>
      </c>
      <c r="M121" s="10"/>
    </row>
    <row r="122" spans="1:13" outlineLevel="4">
      <c r="A122" s="1"/>
      <c r="B122" s="1"/>
      <c r="C122" s="1"/>
      <c r="D122" s="1"/>
      <c r="E122" s="1"/>
      <c r="F122" s="1" t="s">
        <v>121</v>
      </c>
      <c r="G122" s="1"/>
      <c r="H122" s="9"/>
      <c r="I122" s="10"/>
      <c r="J122" s="9"/>
      <c r="K122" s="10"/>
      <c r="L122" s="9"/>
      <c r="M122" s="10"/>
    </row>
    <row r="123" spans="1:13" outlineLevel="4">
      <c r="A123" s="1"/>
      <c r="B123" s="1"/>
      <c r="C123" s="1"/>
      <c r="D123" s="1"/>
      <c r="E123" s="1"/>
      <c r="F123" s="1"/>
      <c r="G123" s="1" t="s">
        <v>122</v>
      </c>
      <c r="H123" s="9">
        <v>159801.44</v>
      </c>
      <c r="I123" s="10"/>
      <c r="J123" s="9">
        <v>0</v>
      </c>
      <c r="K123" s="10"/>
      <c r="L123" s="9">
        <f>ROUND((H123-J123),5)</f>
        <v>159801.44</v>
      </c>
      <c r="M123" s="10"/>
    </row>
    <row r="124" spans="1:13" outlineLevel="4">
      <c r="A124" s="1"/>
      <c r="B124" s="1"/>
      <c r="C124" s="1"/>
      <c r="D124" s="1"/>
      <c r="E124" s="1"/>
      <c r="F124" s="1"/>
      <c r="G124" s="1" t="s">
        <v>123</v>
      </c>
      <c r="H124" s="9">
        <v>3594</v>
      </c>
      <c r="I124" s="10"/>
      <c r="J124" s="9">
        <v>0</v>
      </c>
      <c r="K124" s="10"/>
      <c r="L124" s="9">
        <f>ROUND((H124-J124),5)</f>
        <v>3594</v>
      </c>
      <c r="M124" s="10"/>
    </row>
    <row r="125" spans="1:13" ht="16.5" outlineLevel="4" thickBot="1">
      <c r="A125" s="1"/>
      <c r="B125" s="1"/>
      <c r="C125" s="1"/>
      <c r="D125" s="1"/>
      <c r="E125" s="1"/>
      <c r="F125" s="1"/>
      <c r="G125" s="1" t="s">
        <v>124</v>
      </c>
      <c r="H125" s="11">
        <v>14443</v>
      </c>
      <c r="I125" s="10"/>
      <c r="J125" s="11">
        <v>0</v>
      </c>
      <c r="K125" s="10"/>
      <c r="L125" s="11">
        <f>ROUND((H125-J125),5)</f>
        <v>14443</v>
      </c>
      <c r="M125" s="10"/>
    </row>
    <row r="126" spans="1:13" outlineLevel="3">
      <c r="A126" s="1"/>
      <c r="B126" s="1"/>
      <c r="C126" s="1"/>
      <c r="D126" s="1"/>
      <c r="E126" s="1"/>
      <c r="F126" s="1" t="s">
        <v>125</v>
      </c>
      <c r="G126" s="1"/>
      <c r="H126" s="9">
        <f>ROUND(SUM(H122:H125),5)</f>
        <v>177838.44</v>
      </c>
      <c r="I126" s="10"/>
      <c r="J126" s="9">
        <f>ROUND(SUM(J122:J125),5)</f>
        <v>0</v>
      </c>
      <c r="K126" s="10"/>
      <c r="L126" s="9">
        <f>ROUND((H126-J126),5)</f>
        <v>177838.44</v>
      </c>
      <c r="M126" s="10"/>
    </row>
    <row r="127" spans="1:13" outlineLevel="4">
      <c r="A127" s="1"/>
      <c r="B127" s="1"/>
      <c r="C127" s="1"/>
      <c r="D127" s="1"/>
      <c r="E127" s="1"/>
      <c r="F127" s="1" t="s">
        <v>126</v>
      </c>
      <c r="G127" s="1"/>
      <c r="H127" s="9"/>
      <c r="I127" s="10"/>
      <c r="J127" s="9"/>
      <c r="K127" s="10"/>
      <c r="L127" s="9"/>
      <c r="M127" s="10"/>
    </row>
    <row r="128" spans="1:13" outlineLevel="4">
      <c r="A128" s="1"/>
      <c r="B128" s="1"/>
      <c r="C128" s="1"/>
      <c r="D128" s="1"/>
      <c r="E128" s="1"/>
      <c r="F128" s="1"/>
      <c r="G128" s="1" t="s">
        <v>127</v>
      </c>
      <c r="H128" s="9">
        <v>17233</v>
      </c>
      <c r="I128" s="10"/>
      <c r="J128" s="9">
        <v>23843.24</v>
      </c>
      <c r="K128" s="10"/>
      <c r="L128" s="9">
        <f>ROUND((H128-J128),5)</f>
        <v>-6610.24</v>
      </c>
      <c r="M128" s="10"/>
    </row>
    <row r="129" spans="1:13" ht="16.5" outlineLevel="4" thickBot="1">
      <c r="A129" s="1"/>
      <c r="B129" s="1"/>
      <c r="C129" s="1"/>
      <c r="D129" s="1"/>
      <c r="E129" s="1"/>
      <c r="F129" s="1"/>
      <c r="G129" s="1" t="s">
        <v>128</v>
      </c>
      <c r="H129" s="12">
        <v>10425</v>
      </c>
      <c r="I129" s="10"/>
      <c r="J129" s="12">
        <v>15514.89</v>
      </c>
      <c r="K129" s="10"/>
      <c r="L129" s="12">
        <f>ROUND((H129-J129),5)</f>
        <v>-5089.8900000000003</v>
      </c>
      <c r="M129" s="10"/>
    </row>
    <row r="130" spans="1:13" ht="16.5" outlineLevel="3" thickBot="1">
      <c r="A130" s="1"/>
      <c r="B130" s="1"/>
      <c r="C130" s="1"/>
      <c r="D130" s="1"/>
      <c r="E130" s="1"/>
      <c r="F130" s="1" t="s">
        <v>129</v>
      </c>
      <c r="G130" s="1"/>
      <c r="H130" s="13">
        <f>ROUND(SUM(H127:H129),5)</f>
        <v>27658</v>
      </c>
      <c r="I130" s="10"/>
      <c r="J130" s="13">
        <f>ROUND(SUM(J127:J129),5)</f>
        <v>39358.129999999997</v>
      </c>
      <c r="K130" s="10"/>
      <c r="L130" s="13">
        <f>ROUND((H130-J130),5)</f>
        <v>-11700.13</v>
      </c>
      <c r="M130" s="10"/>
    </row>
    <row r="131" spans="1:13" ht="16.5" outlineLevel="2" thickBot="1">
      <c r="A131" s="1"/>
      <c r="B131" s="1"/>
      <c r="C131" s="1"/>
      <c r="D131" s="1"/>
      <c r="E131" s="1" t="s">
        <v>130</v>
      </c>
      <c r="F131" s="1"/>
      <c r="G131" s="1"/>
      <c r="H131" s="14">
        <f>ROUND(SUM(H98:H103)+H109+H113+H121+H126+H130,5)</f>
        <v>1065842.31</v>
      </c>
      <c r="I131" s="10"/>
      <c r="J131" s="14">
        <f>ROUND(SUM(J98:J103)+J109+J113+J121+J126+J130,5)</f>
        <v>957020.99</v>
      </c>
      <c r="K131" s="10"/>
      <c r="L131" s="14">
        <f>ROUND((H131-J131),5)</f>
        <v>108821.32</v>
      </c>
      <c r="M131" s="10"/>
    </row>
    <row r="132" spans="1:13" outlineLevel="1">
      <c r="A132" s="20"/>
      <c r="B132" s="20"/>
      <c r="C132" s="20"/>
      <c r="D132" s="20" t="s">
        <v>131</v>
      </c>
      <c r="E132" s="20"/>
      <c r="F132" s="20"/>
      <c r="G132" s="20"/>
      <c r="H132" s="21">
        <f>ROUND(H97+H131,5)</f>
        <v>1065842.31</v>
      </c>
      <c r="I132" s="20"/>
      <c r="J132" s="21">
        <f>ROUND(J97+J131,5)</f>
        <v>957020.99</v>
      </c>
      <c r="K132" s="20"/>
      <c r="L132" s="21">
        <f>ROUND((H132-J132),5)</f>
        <v>108821.32</v>
      </c>
      <c r="M132" s="10"/>
    </row>
    <row r="133" spans="1:13" outlineLevel="2">
      <c r="A133" s="1"/>
      <c r="B133" s="1"/>
      <c r="C133" s="1"/>
      <c r="D133" s="1" t="s">
        <v>132</v>
      </c>
      <c r="E133" s="1"/>
      <c r="F133" s="1"/>
      <c r="G133" s="1"/>
      <c r="H133" s="9"/>
      <c r="I133" s="10"/>
      <c r="J133" s="9"/>
      <c r="K133" s="10"/>
      <c r="L133" s="9"/>
      <c r="M133" s="10"/>
    </row>
    <row r="134" spans="1:13" outlineLevel="3">
      <c r="A134" s="1"/>
      <c r="B134" s="1"/>
      <c r="C134" s="1"/>
      <c r="D134" s="1"/>
      <c r="E134" s="1" t="s">
        <v>133</v>
      </c>
      <c r="F134" s="1"/>
      <c r="G134" s="1"/>
      <c r="H134" s="9"/>
      <c r="I134" s="10"/>
      <c r="J134" s="9"/>
      <c r="K134" s="10"/>
      <c r="L134" s="9"/>
      <c r="M134" s="10"/>
    </row>
    <row r="135" spans="1:13" outlineLevel="3">
      <c r="A135" s="1"/>
      <c r="B135" s="1"/>
      <c r="C135" s="1"/>
      <c r="D135" s="1"/>
      <c r="E135" s="1"/>
      <c r="F135" s="1" t="s">
        <v>134</v>
      </c>
      <c r="G135" s="1"/>
      <c r="H135" s="9">
        <v>13654.94</v>
      </c>
      <c r="I135" s="10"/>
      <c r="J135" s="9">
        <v>11330.02</v>
      </c>
      <c r="K135" s="10"/>
      <c r="L135" s="9">
        <f>ROUND((H135-J135),5)</f>
        <v>2324.92</v>
      </c>
      <c r="M135" s="10"/>
    </row>
    <row r="136" spans="1:13" outlineLevel="3">
      <c r="A136" s="1"/>
      <c r="B136" s="1"/>
      <c r="C136" s="1"/>
      <c r="D136" s="1"/>
      <c r="E136" s="1"/>
      <c r="F136" s="1" t="s">
        <v>135</v>
      </c>
      <c r="G136" s="1"/>
      <c r="H136" s="9">
        <v>14214</v>
      </c>
      <c r="I136" s="10"/>
      <c r="J136" s="9">
        <v>5866.48</v>
      </c>
      <c r="K136" s="10"/>
      <c r="L136" s="9">
        <f>ROUND((H136-J136),5)</f>
        <v>8347.52</v>
      </c>
      <c r="M136" s="10"/>
    </row>
    <row r="137" spans="1:13" outlineLevel="3">
      <c r="A137" s="1"/>
      <c r="B137" s="1"/>
      <c r="C137" s="1"/>
      <c r="D137" s="1"/>
      <c r="E137" s="1"/>
      <c r="F137" s="1" t="s">
        <v>136</v>
      </c>
      <c r="G137" s="1"/>
      <c r="H137" s="9">
        <v>1151.46</v>
      </c>
      <c r="I137" s="10"/>
      <c r="J137" s="9">
        <v>1405.71</v>
      </c>
      <c r="K137" s="10"/>
      <c r="L137" s="9">
        <f>ROUND((H137-J137),5)</f>
        <v>-254.25</v>
      </c>
      <c r="M137" s="10"/>
    </row>
    <row r="138" spans="1:13" outlineLevel="3">
      <c r="A138" s="1"/>
      <c r="B138" s="1"/>
      <c r="C138" s="1"/>
      <c r="D138" s="1"/>
      <c r="E138" s="1"/>
      <c r="F138" s="1" t="s">
        <v>137</v>
      </c>
      <c r="G138" s="1"/>
      <c r="H138" s="9">
        <v>738.07</v>
      </c>
      <c r="I138" s="10"/>
      <c r="J138" s="9">
        <v>1365</v>
      </c>
      <c r="K138" s="10"/>
      <c r="L138" s="9">
        <f>ROUND((H138-J138),5)</f>
        <v>-626.92999999999995</v>
      </c>
      <c r="M138" s="10"/>
    </row>
    <row r="139" spans="1:13" outlineLevel="3">
      <c r="A139" s="1"/>
      <c r="B139" s="1"/>
      <c r="C139" s="1"/>
      <c r="D139" s="1"/>
      <c r="E139" s="1"/>
      <c r="F139" s="1" t="s">
        <v>138</v>
      </c>
      <c r="G139" s="1"/>
      <c r="H139" s="9">
        <v>17309.29</v>
      </c>
      <c r="I139" s="10"/>
      <c r="J139" s="9">
        <v>8276.4</v>
      </c>
      <c r="K139" s="10"/>
      <c r="L139" s="9">
        <f>ROUND((H139-J139),5)</f>
        <v>9032.89</v>
      </c>
      <c r="M139" s="10"/>
    </row>
    <row r="140" spans="1:13" outlineLevel="4">
      <c r="A140" s="1"/>
      <c r="B140" s="1"/>
      <c r="C140" s="1"/>
      <c r="D140" s="1"/>
      <c r="E140" s="1"/>
      <c r="F140" s="1" t="s">
        <v>139</v>
      </c>
      <c r="G140" s="1"/>
      <c r="H140" s="9"/>
      <c r="I140" s="10"/>
      <c r="J140" s="9"/>
      <c r="K140" s="10"/>
      <c r="L140" s="9"/>
      <c r="M140" s="10"/>
    </row>
    <row r="141" spans="1:13" outlineLevel="4">
      <c r="A141" s="1"/>
      <c r="B141" s="1"/>
      <c r="C141" s="1"/>
      <c r="D141" s="1"/>
      <c r="E141" s="1"/>
      <c r="F141" s="1"/>
      <c r="G141" s="1" t="s">
        <v>140</v>
      </c>
      <c r="H141" s="9">
        <v>943.16</v>
      </c>
      <c r="I141" s="10"/>
      <c r="J141" s="9">
        <v>1013.37</v>
      </c>
      <c r="K141" s="10"/>
      <c r="L141" s="9">
        <f>ROUND((H141-J141),5)</f>
        <v>-70.209999999999994</v>
      </c>
      <c r="M141" s="10"/>
    </row>
    <row r="142" spans="1:13" outlineLevel="4">
      <c r="A142" s="1"/>
      <c r="B142" s="1"/>
      <c r="C142" s="1"/>
      <c r="D142" s="1"/>
      <c r="E142" s="1"/>
      <c r="F142" s="1"/>
      <c r="G142" s="1" t="s">
        <v>141</v>
      </c>
      <c r="H142" s="9">
        <v>2217</v>
      </c>
      <c r="I142" s="10"/>
      <c r="J142" s="9">
        <v>1535.87</v>
      </c>
      <c r="K142" s="10"/>
      <c r="L142" s="9">
        <f>ROUND((H142-J142),5)</f>
        <v>681.13</v>
      </c>
      <c r="M142" s="10"/>
    </row>
    <row r="143" spans="1:13" ht="16.5" outlineLevel="4" thickBot="1">
      <c r="A143" s="1"/>
      <c r="B143" s="1"/>
      <c r="C143" s="1"/>
      <c r="D143" s="1"/>
      <c r="E143" s="1"/>
      <c r="F143" s="1"/>
      <c r="G143" s="1" t="s">
        <v>142</v>
      </c>
      <c r="H143" s="11">
        <v>803</v>
      </c>
      <c r="I143" s="10"/>
      <c r="J143" s="11">
        <v>62.42</v>
      </c>
      <c r="K143" s="10"/>
      <c r="L143" s="11">
        <f>ROUND((H143-J143),5)</f>
        <v>740.58</v>
      </c>
      <c r="M143" s="10"/>
    </row>
    <row r="144" spans="1:13" outlineLevel="3">
      <c r="A144" s="1"/>
      <c r="B144" s="1"/>
      <c r="C144" s="1"/>
      <c r="D144" s="1"/>
      <c r="E144" s="1"/>
      <c r="F144" s="1" t="s">
        <v>143</v>
      </c>
      <c r="G144" s="1"/>
      <c r="H144" s="9">
        <f>ROUND(SUM(H140:H143),5)</f>
        <v>3963.16</v>
      </c>
      <c r="I144" s="10"/>
      <c r="J144" s="9">
        <f>ROUND(SUM(J140:J143),5)</f>
        <v>2611.66</v>
      </c>
      <c r="K144" s="10"/>
      <c r="L144" s="9">
        <f>ROUND((H144-J144),5)</f>
        <v>1351.5</v>
      </c>
      <c r="M144" s="10"/>
    </row>
    <row r="145" spans="1:13" outlineLevel="4">
      <c r="A145" s="1"/>
      <c r="B145" s="1"/>
      <c r="C145" s="1"/>
      <c r="D145" s="1"/>
      <c r="E145" s="1"/>
      <c r="F145" s="1" t="s">
        <v>144</v>
      </c>
      <c r="G145" s="1"/>
      <c r="H145" s="9"/>
      <c r="I145" s="10"/>
      <c r="J145" s="9"/>
      <c r="K145" s="10"/>
      <c r="L145" s="9"/>
      <c r="M145" s="10"/>
    </row>
    <row r="146" spans="1:13" outlineLevel="4">
      <c r="A146" s="1"/>
      <c r="B146" s="1"/>
      <c r="C146" s="1"/>
      <c r="D146" s="1"/>
      <c r="E146" s="1"/>
      <c r="F146" s="1"/>
      <c r="G146" s="1" t="s">
        <v>145</v>
      </c>
      <c r="H146" s="9">
        <v>1108.24</v>
      </c>
      <c r="I146" s="10"/>
      <c r="J146" s="9">
        <v>690.08</v>
      </c>
      <c r="K146" s="10"/>
      <c r="L146" s="9">
        <f>ROUND((H146-J146),5)</f>
        <v>418.16</v>
      </c>
      <c r="M146" s="10"/>
    </row>
    <row r="147" spans="1:13" ht="16.5" outlineLevel="4" thickBot="1">
      <c r="A147" s="1"/>
      <c r="B147" s="1"/>
      <c r="C147" s="1"/>
      <c r="D147" s="1"/>
      <c r="E147" s="1"/>
      <c r="F147" s="1"/>
      <c r="G147" s="1" t="s">
        <v>146</v>
      </c>
      <c r="H147" s="11">
        <v>3190.35</v>
      </c>
      <c r="I147" s="10"/>
      <c r="J147" s="11">
        <v>3524.04</v>
      </c>
      <c r="K147" s="10"/>
      <c r="L147" s="11">
        <f>ROUND((H147-J147),5)</f>
        <v>-333.69</v>
      </c>
      <c r="M147" s="10"/>
    </row>
    <row r="148" spans="1:13" outlineLevel="3">
      <c r="A148" s="1"/>
      <c r="B148" s="1"/>
      <c r="C148" s="1"/>
      <c r="D148" s="1"/>
      <c r="E148" s="1"/>
      <c r="F148" s="1" t="s">
        <v>147</v>
      </c>
      <c r="G148" s="1"/>
      <c r="H148" s="9">
        <f>ROUND(SUM(H145:H147),5)</f>
        <v>4298.59</v>
      </c>
      <c r="I148" s="10"/>
      <c r="J148" s="9">
        <f>ROUND(SUM(J145:J147),5)</f>
        <v>4214.12</v>
      </c>
      <c r="K148" s="10"/>
      <c r="L148" s="9">
        <f>ROUND((H148-J148),5)</f>
        <v>84.47</v>
      </c>
      <c r="M148" s="10"/>
    </row>
    <row r="149" spans="1:13" outlineLevel="4">
      <c r="A149" s="1"/>
      <c r="B149" s="1"/>
      <c r="C149" s="1"/>
      <c r="D149" s="1"/>
      <c r="E149" s="1"/>
      <c r="F149" s="1" t="s">
        <v>148</v>
      </c>
      <c r="G149" s="1"/>
      <c r="H149" s="9"/>
      <c r="I149" s="10"/>
      <c r="J149" s="9"/>
      <c r="K149" s="10"/>
      <c r="L149" s="9"/>
      <c r="M149" s="10"/>
    </row>
    <row r="150" spans="1:13" outlineLevel="4">
      <c r="A150" s="1"/>
      <c r="B150" s="1"/>
      <c r="C150" s="1"/>
      <c r="D150" s="1"/>
      <c r="E150" s="1"/>
      <c r="F150" s="1"/>
      <c r="G150" s="1" t="s">
        <v>149</v>
      </c>
      <c r="H150" s="9">
        <v>81303.259999999995</v>
      </c>
      <c r="I150" s="10"/>
      <c r="J150" s="9">
        <v>55234.12</v>
      </c>
      <c r="K150" s="10"/>
      <c r="L150" s="9">
        <f>ROUND((H150-J150),5)</f>
        <v>26069.14</v>
      </c>
      <c r="M150" s="10"/>
    </row>
    <row r="151" spans="1:13" outlineLevel="4">
      <c r="A151" s="1"/>
      <c r="B151" s="1"/>
      <c r="C151" s="1"/>
      <c r="D151" s="1"/>
      <c r="E151" s="1"/>
      <c r="F151" s="1"/>
      <c r="G151" s="1" t="s">
        <v>150</v>
      </c>
      <c r="H151" s="9">
        <v>7843.26</v>
      </c>
      <c r="I151" s="10"/>
      <c r="J151" s="9">
        <v>8919.7000000000007</v>
      </c>
      <c r="K151" s="10"/>
      <c r="L151" s="9">
        <f>ROUND((H151-J151),5)</f>
        <v>-1076.44</v>
      </c>
      <c r="M151" s="10"/>
    </row>
    <row r="152" spans="1:13" ht="16.5" outlineLevel="4" thickBot="1">
      <c r="A152" s="1"/>
      <c r="B152" s="1"/>
      <c r="C152" s="1"/>
      <c r="D152" s="1"/>
      <c r="E152" s="1"/>
      <c r="F152" s="1"/>
      <c r="G152" s="1" t="s">
        <v>151</v>
      </c>
      <c r="H152" s="11">
        <v>7107</v>
      </c>
      <c r="I152" s="10"/>
      <c r="J152" s="11">
        <v>5006.2299999999996</v>
      </c>
      <c r="K152" s="10"/>
      <c r="L152" s="11">
        <f>ROUND((H152-J152),5)</f>
        <v>2100.77</v>
      </c>
      <c r="M152" s="10"/>
    </row>
    <row r="153" spans="1:13" outlineLevel="3">
      <c r="A153" s="1"/>
      <c r="B153" s="1"/>
      <c r="C153" s="1"/>
      <c r="D153" s="1"/>
      <c r="E153" s="1"/>
      <c r="F153" s="1" t="s">
        <v>152</v>
      </c>
      <c r="G153" s="1"/>
      <c r="H153" s="9">
        <f>ROUND(SUM(H149:H152),5)</f>
        <v>96253.52</v>
      </c>
      <c r="I153" s="10"/>
      <c r="J153" s="9">
        <f>ROUND(SUM(J149:J152),5)</f>
        <v>69160.05</v>
      </c>
      <c r="K153" s="10"/>
      <c r="L153" s="9">
        <f>ROUND((H153-J153),5)</f>
        <v>27093.47</v>
      </c>
      <c r="M153" s="10"/>
    </row>
    <row r="154" spans="1:13" outlineLevel="4">
      <c r="A154" s="1"/>
      <c r="B154" s="1"/>
      <c r="C154" s="1"/>
      <c r="D154" s="1"/>
      <c r="E154" s="1"/>
      <c r="F154" s="1" t="s">
        <v>153</v>
      </c>
      <c r="G154" s="1"/>
      <c r="H154" s="9"/>
      <c r="I154" s="10"/>
      <c r="J154" s="9"/>
      <c r="K154" s="10"/>
      <c r="L154" s="9"/>
      <c r="M154" s="10"/>
    </row>
    <row r="155" spans="1:13" outlineLevel="4">
      <c r="A155" s="1"/>
      <c r="B155" s="1"/>
      <c r="C155" s="1"/>
      <c r="D155" s="1"/>
      <c r="E155" s="1"/>
      <c r="F155" s="1"/>
      <c r="G155" s="1" t="s">
        <v>154</v>
      </c>
      <c r="H155" s="9">
        <v>7775</v>
      </c>
      <c r="I155" s="10"/>
      <c r="J155" s="9">
        <v>2579.0300000000002</v>
      </c>
      <c r="K155" s="10"/>
      <c r="L155" s="9">
        <f>ROUND((H155-J155),5)</f>
        <v>5195.97</v>
      </c>
      <c r="M155" s="10"/>
    </row>
    <row r="156" spans="1:13" ht="16.5" outlineLevel="4" thickBot="1">
      <c r="A156" s="1"/>
      <c r="B156" s="1"/>
      <c r="C156" s="1"/>
      <c r="D156" s="1"/>
      <c r="E156" s="1"/>
      <c r="F156" s="1"/>
      <c r="G156" s="1" t="s">
        <v>155</v>
      </c>
      <c r="H156" s="12">
        <v>643</v>
      </c>
      <c r="I156" s="10"/>
      <c r="J156" s="12">
        <v>2281.17</v>
      </c>
      <c r="K156" s="10"/>
      <c r="L156" s="12">
        <f>ROUND((H156-J156),5)</f>
        <v>-1638.17</v>
      </c>
      <c r="M156" s="10"/>
    </row>
    <row r="157" spans="1:13" ht="16.5" outlineLevel="3" thickBot="1">
      <c r="A157" s="1"/>
      <c r="B157" s="1"/>
      <c r="C157" s="1"/>
      <c r="D157" s="1"/>
      <c r="E157" s="1"/>
      <c r="F157" s="1" t="s">
        <v>156</v>
      </c>
      <c r="G157" s="1"/>
      <c r="H157" s="13">
        <f>ROUND(SUM(H154:H156),5)</f>
        <v>8418</v>
      </c>
      <c r="I157" s="10"/>
      <c r="J157" s="13">
        <f>ROUND(SUM(J154:J156),5)</f>
        <v>4860.2</v>
      </c>
      <c r="K157" s="10"/>
      <c r="L157" s="13">
        <f>ROUND((H157-J157),5)</f>
        <v>3557.8</v>
      </c>
      <c r="M157" s="10"/>
    </row>
    <row r="158" spans="1:13" ht="16.5" outlineLevel="2" thickBot="1">
      <c r="A158" s="1"/>
      <c r="B158" s="1"/>
      <c r="C158" s="1"/>
      <c r="D158" s="1"/>
      <c r="E158" s="1" t="s">
        <v>157</v>
      </c>
      <c r="F158" s="1"/>
      <c r="G158" s="1"/>
      <c r="H158" s="14">
        <f>ROUND(SUM(H134:H139)+H144+H148+H153+H157,5)</f>
        <v>160001.03</v>
      </c>
      <c r="I158" s="10"/>
      <c r="J158" s="14">
        <f>ROUND(SUM(J134:J139)+J144+J148+J153+J157,5)</f>
        <v>109089.64</v>
      </c>
      <c r="K158" s="10"/>
      <c r="L158" s="14">
        <f>ROUND((H158-J158),5)</f>
        <v>50911.39</v>
      </c>
      <c r="M158" s="10"/>
    </row>
    <row r="159" spans="1:13" outlineLevel="1">
      <c r="A159" s="20"/>
      <c r="B159" s="20"/>
      <c r="C159" s="20"/>
      <c r="D159" s="20" t="s">
        <v>158</v>
      </c>
      <c r="E159" s="20"/>
      <c r="F159" s="20"/>
      <c r="G159" s="20"/>
      <c r="H159" s="21">
        <f>ROUND(H133+H158,5)</f>
        <v>160001.03</v>
      </c>
      <c r="I159" s="20"/>
      <c r="J159" s="21">
        <f>ROUND(J133+J158,5)</f>
        <v>109089.64</v>
      </c>
      <c r="K159" s="20"/>
      <c r="L159" s="21">
        <f>ROUND((H159-J159),5)</f>
        <v>50911.39</v>
      </c>
      <c r="M159" s="10"/>
    </row>
    <row r="160" spans="1:13" outlineLevel="2">
      <c r="A160" s="1"/>
      <c r="B160" s="1"/>
      <c r="C160" s="1"/>
      <c r="D160" s="1" t="s">
        <v>159</v>
      </c>
      <c r="E160" s="1"/>
      <c r="F160" s="1"/>
      <c r="G160" s="1"/>
      <c r="H160" s="9"/>
      <c r="I160" s="10"/>
      <c r="J160" s="9"/>
      <c r="K160" s="10"/>
      <c r="L160" s="9"/>
      <c r="M160" s="10"/>
    </row>
    <row r="161" spans="1:13" outlineLevel="3">
      <c r="A161" s="1"/>
      <c r="B161" s="1"/>
      <c r="C161" s="1"/>
      <c r="D161" s="1"/>
      <c r="E161" s="1" t="s">
        <v>160</v>
      </c>
      <c r="F161" s="1"/>
      <c r="G161" s="1"/>
      <c r="H161" s="9"/>
      <c r="I161" s="10"/>
      <c r="J161" s="9"/>
      <c r="K161" s="10"/>
      <c r="L161" s="9"/>
      <c r="M161" s="10"/>
    </row>
    <row r="162" spans="1:13" outlineLevel="3">
      <c r="A162" s="1"/>
      <c r="B162" s="1"/>
      <c r="C162" s="1"/>
      <c r="D162" s="1"/>
      <c r="E162" s="1"/>
      <c r="F162" s="1" t="s">
        <v>161</v>
      </c>
      <c r="G162" s="1"/>
      <c r="H162" s="9">
        <v>1503.11</v>
      </c>
      <c r="I162" s="10"/>
      <c r="J162" s="9">
        <v>407.5</v>
      </c>
      <c r="K162" s="10"/>
      <c r="L162" s="9">
        <f>ROUND((H162-J162),5)</f>
        <v>1095.6099999999999</v>
      </c>
      <c r="M162" s="10"/>
    </row>
    <row r="163" spans="1:13" outlineLevel="4">
      <c r="A163" s="1"/>
      <c r="B163" s="1"/>
      <c r="C163" s="1"/>
      <c r="D163" s="1"/>
      <c r="E163" s="1"/>
      <c r="F163" s="1" t="s">
        <v>162</v>
      </c>
      <c r="G163" s="1"/>
      <c r="H163" s="9"/>
      <c r="I163" s="10"/>
      <c r="J163" s="9"/>
      <c r="K163" s="10"/>
      <c r="L163" s="9"/>
      <c r="M163" s="10"/>
    </row>
    <row r="164" spans="1:13" outlineLevel="4">
      <c r="A164" s="1"/>
      <c r="B164" s="1"/>
      <c r="C164" s="1"/>
      <c r="D164" s="1"/>
      <c r="E164" s="1"/>
      <c r="F164" s="1"/>
      <c r="G164" s="1" t="s">
        <v>163</v>
      </c>
      <c r="H164" s="9">
        <v>943.16</v>
      </c>
      <c r="I164" s="10"/>
      <c r="J164" s="9">
        <v>1013.37</v>
      </c>
      <c r="K164" s="10"/>
      <c r="L164" s="9">
        <f>ROUND((H164-J164),5)</f>
        <v>-70.209999999999994</v>
      </c>
      <c r="M164" s="10"/>
    </row>
    <row r="165" spans="1:13" outlineLevel="4">
      <c r="A165" s="1"/>
      <c r="B165" s="1"/>
      <c r="C165" s="1"/>
      <c r="D165" s="1"/>
      <c r="E165" s="1"/>
      <c r="F165" s="1"/>
      <c r="G165" s="1" t="s">
        <v>164</v>
      </c>
      <c r="H165" s="9">
        <v>9.4</v>
      </c>
      <c r="I165" s="10"/>
      <c r="J165" s="9">
        <v>0</v>
      </c>
      <c r="K165" s="10"/>
      <c r="L165" s="9">
        <f>ROUND((H165-J165),5)</f>
        <v>9.4</v>
      </c>
      <c r="M165" s="10"/>
    </row>
    <row r="166" spans="1:13" ht="16.5" outlineLevel="4" thickBot="1">
      <c r="A166" s="1"/>
      <c r="B166" s="1"/>
      <c r="C166" s="1"/>
      <c r="D166" s="1"/>
      <c r="E166" s="1"/>
      <c r="F166" s="1"/>
      <c r="G166" s="1" t="s">
        <v>165</v>
      </c>
      <c r="H166" s="11">
        <v>1951</v>
      </c>
      <c r="I166" s="10"/>
      <c r="J166" s="11">
        <v>1154.1300000000001</v>
      </c>
      <c r="K166" s="10"/>
      <c r="L166" s="11">
        <f>ROUND((H166-J166),5)</f>
        <v>796.87</v>
      </c>
      <c r="M166" s="10"/>
    </row>
    <row r="167" spans="1:13" outlineLevel="3">
      <c r="A167" s="1"/>
      <c r="B167" s="1"/>
      <c r="C167" s="1"/>
      <c r="D167" s="1"/>
      <c r="E167" s="1"/>
      <c r="F167" s="1" t="s">
        <v>166</v>
      </c>
      <c r="G167" s="1"/>
      <c r="H167" s="9">
        <f>ROUND(SUM(H163:H166),5)</f>
        <v>2903.56</v>
      </c>
      <c r="I167" s="10"/>
      <c r="J167" s="9">
        <f>ROUND(SUM(J163:J166),5)</f>
        <v>2167.5</v>
      </c>
      <c r="K167" s="10"/>
      <c r="L167" s="9">
        <f>ROUND((H167-J167),5)</f>
        <v>736.06</v>
      </c>
      <c r="M167" s="10"/>
    </row>
    <row r="168" spans="1:13" outlineLevel="4">
      <c r="A168" s="1"/>
      <c r="B168" s="1"/>
      <c r="C168" s="1"/>
      <c r="D168" s="1"/>
      <c r="E168" s="1"/>
      <c r="F168" s="1" t="s">
        <v>167</v>
      </c>
      <c r="G168" s="1"/>
      <c r="H168" s="9"/>
      <c r="I168" s="10"/>
      <c r="J168" s="9"/>
      <c r="K168" s="10"/>
      <c r="L168" s="9"/>
      <c r="M168" s="10"/>
    </row>
    <row r="169" spans="1:13" outlineLevel="4">
      <c r="A169" s="1"/>
      <c r="B169" s="1"/>
      <c r="C169" s="1"/>
      <c r="D169" s="1"/>
      <c r="E169" s="1"/>
      <c r="F169" s="1"/>
      <c r="G169" s="1" t="s">
        <v>168</v>
      </c>
      <c r="H169" s="9">
        <v>52794.7</v>
      </c>
      <c r="I169" s="10"/>
      <c r="J169" s="9">
        <v>43006.07</v>
      </c>
      <c r="K169" s="10"/>
      <c r="L169" s="9">
        <f t="shared" ref="L169:L174" si="7">ROUND((H169-J169),5)</f>
        <v>9788.6299999999992</v>
      </c>
      <c r="M169" s="10"/>
    </row>
    <row r="170" spans="1:13" outlineLevel="4">
      <c r="A170" s="1"/>
      <c r="B170" s="1"/>
      <c r="C170" s="1"/>
      <c r="D170" s="1"/>
      <c r="E170" s="1"/>
      <c r="F170" s="1"/>
      <c r="G170" s="1" t="s">
        <v>169</v>
      </c>
      <c r="H170" s="9">
        <v>-3700</v>
      </c>
      <c r="I170" s="10"/>
      <c r="J170" s="9">
        <v>0</v>
      </c>
      <c r="K170" s="10"/>
      <c r="L170" s="9">
        <f t="shared" si="7"/>
        <v>-3700</v>
      </c>
      <c r="M170" s="10"/>
    </row>
    <row r="171" spans="1:13" ht="16.5" outlineLevel="4" thickBot="1">
      <c r="A171" s="1"/>
      <c r="B171" s="1"/>
      <c r="C171" s="1"/>
      <c r="D171" s="1"/>
      <c r="E171" s="1"/>
      <c r="F171" s="1"/>
      <c r="G171" s="1" t="s">
        <v>170</v>
      </c>
      <c r="H171" s="12">
        <v>5683</v>
      </c>
      <c r="I171" s="10"/>
      <c r="J171" s="12">
        <v>4344.41</v>
      </c>
      <c r="K171" s="10"/>
      <c r="L171" s="12">
        <f t="shared" si="7"/>
        <v>1338.59</v>
      </c>
      <c r="M171" s="10"/>
    </row>
    <row r="172" spans="1:13" ht="16.5" outlineLevel="3" thickBot="1">
      <c r="A172" s="1"/>
      <c r="B172" s="1"/>
      <c r="C172" s="1"/>
      <c r="D172" s="1"/>
      <c r="E172" s="1"/>
      <c r="F172" s="1" t="s">
        <v>171</v>
      </c>
      <c r="G172" s="1"/>
      <c r="H172" s="13">
        <f>ROUND(SUM(H168:H171),5)</f>
        <v>54777.7</v>
      </c>
      <c r="I172" s="10"/>
      <c r="J172" s="13">
        <f>ROUND(SUM(J168:J171),5)</f>
        <v>47350.48</v>
      </c>
      <c r="K172" s="10"/>
      <c r="L172" s="13">
        <f t="shared" si="7"/>
        <v>7427.22</v>
      </c>
      <c r="M172" s="10"/>
    </row>
    <row r="173" spans="1:13" ht="16.5" outlineLevel="2" thickBot="1">
      <c r="A173" s="1"/>
      <c r="B173" s="1"/>
      <c r="C173" s="1"/>
      <c r="D173" s="1"/>
      <c r="E173" s="1" t="s">
        <v>172</v>
      </c>
      <c r="F173" s="1"/>
      <c r="G173" s="1"/>
      <c r="H173" s="14">
        <f>ROUND(SUM(H161:H162)+H167+H172,5)</f>
        <v>59184.37</v>
      </c>
      <c r="I173" s="10"/>
      <c r="J173" s="14">
        <f>ROUND(SUM(J161:J162)+J167+J172,5)</f>
        <v>49925.48</v>
      </c>
      <c r="K173" s="10"/>
      <c r="L173" s="14">
        <f t="shared" si="7"/>
        <v>9258.89</v>
      </c>
      <c r="M173" s="10"/>
    </row>
    <row r="174" spans="1:13" outlineLevel="1">
      <c r="A174" s="20"/>
      <c r="B174" s="20"/>
      <c r="C174" s="20"/>
      <c r="D174" s="20" t="s">
        <v>173</v>
      </c>
      <c r="E174" s="20"/>
      <c r="F174" s="20"/>
      <c r="G174" s="20"/>
      <c r="H174" s="21">
        <f>ROUND(H160+H173,5)</f>
        <v>59184.37</v>
      </c>
      <c r="I174" s="20"/>
      <c r="J174" s="21">
        <f>ROUND(J160+J173,5)</f>
        <v>49925.48</v>
      </c>
      <c r="K174" s="20"/>
      <c r="L174" s="21">
        <f t="shared" si="7"/>
        <v>9258.89</v>
      </c>
      <c r="M174" s="10"/>
    </row>
    <row r="175" spans="1:13" outlineLevel="2">
      <c r="A175" s="1"/>
      <c r="B175" s="1"/>
      <c r="C175" s="1"/>
      <c r="D175" s="1" t="s">
        <v>174</v>
      </c>
      <c r="E175" s="1"/>
      <c r="F175" s="1"/>
      <c r="G175" s="1"/>
      <c r="H175" s="9"/>
      <c r="I175" s="10"/>
      <c r="J175" s="9"/>
      <c r="K175" s="10"/>
      <c r="L175" s="9"/>
      <c r="M175" s="10"/>
    </row>
    <row r="176" spans="1:13" outlineLevel="3">
      <c r="A176" s="1"/>
      <c r="B176" s="1"/>
      <c r="C176" s="1"/>
      <c r="D176" s="1"/>
      <c r="E176" s="1" t="s">
        <v>175</v>
      </c>
      <c r="F176" s="1"/>
      <c r="G176" s="1"/>
      <c r="H176" s="9"/>
      <c r="I176" s="10"/>
      <c r="J176" s="9"/>
      <c r="K176" s="10"/>
      <c r="L176" s="9"/>
      <c r="M176" s="10"/>
    </row>
    <row r="177" spans="1:13" outlineLevel="3">
      <c r="A177" s="1"/>
      <c r="B177" s="1"/>
      <c r="C177" s="1"/>
      <c r="D177" s="1"/>
      <c r="E177" s="1"/>
      <c r="F177" s="1" t="s">
        <v>176</v>
      </c>
      <c r="G177" s="1"/>
      <c r="H177" s="9">
        <v>8633.74</v>
      </c>
      <c r="I177" s="10"/>
      <c r="J177" s="9">
        <v>5096.4399999999996</v>
      </c>
      <c r="K177" s="10"/>
      <c r="L177" s="9">
        <f>ROUND((H177-J177),5)</f>
        <v>3537.3</v>
      </c>
      <c r="M177" s="10"/>
    </row>
    <row r="178" spans="1:13" outlineLevel="3">
      <c r="A178" s="1"/>
      <c r="B178" s="1"/>
      <c r="C178" s="1"/>
      <c r="D178" s="1"/>
      <c r="E178" s="1"/>
      <c r="F178" s="1" t="s">
        <v>177</v>
      </c>
      <c r="G178" s="1"/>
      <c r="H178" s="9">
        <v>1792.5</v>
      </c>
      <c r="I178" s="10"/>
      <c r="J178" s="9">
        <v>7457.45</v>
      </c>
      <c r="K178" s="10"/>
      <c r="L178" s="9">
        <f>ROUND((H178-J178),5)</f>
        <v>-5664.95</v>
      </c>
      <c r="M178" s="10"/>
    </row>
    <row r="179" spans="1:13" outlineLevel="3">
      <c r="A179" s="1"/>
      <c r="B179" s="1"/>
      <c r="C179" s="1"/>
      <c r="D179" s="1"/>
      <c r="E179" s="1"/>
      <c r="F179" s="1" t="s">
        <v>178</v>
      </c>
      <c r="G179" s="1"/>
      <c r="H179" s="9">
        <v>1747.42</v>
      </c>
      <c r="I179" s="10"/>
      <c r="J179" s="9">
        <v>611.98</v>
      </c>
      <c r="K179" s="10"/>
      <c r="L179" s="9">
        <f>ROUND((H179-J179),5)</f>
        <v>1135.44</v>
      </c>
      <c r="M179" s="10"/>
    </row>
    <row r="180" spans="1:13" outlineLevel="4">
      <c r="A180" s="1"/>
      <c r="B180" s="1"/>
      <c r="C180" s="1"/>
      <c r="D180" s="1"/>
      <c r="E180" s="1"/>
      <c r="F180" s="1" t="s">
        <v>179</v>
      </c>
      <c r="G180" s="1"/>
      <c r="H180" s="9"/>
      <c r="I180" s="10"/>
      <c r="J180" s="9"/>
      <c r="K180" s="10"/>
      <c r="L180" s="9"/>
      <c r="M180" s="10"/>
    </row>
    <row r="181" spans="1:13" outlineLevel="4">
      <c r="A181" s="1"/>
      <c r="B181" s="1"/>
      <c r="C181" s="1"/>
      <c r="D181" s="1"/>
      <c r="E181" s="1"/>
      <c r="F181" s="1"/>
      <c r="G181" s="1" t="s">
        <v>180</v>
      </c>
      <c r="H181" s="9">
        <v>8488.42</v>
      </c>
      <c r="I181" s="10"/>
      <c r="J181" s="9">
        <v>9110.35</v>
      </c>
      <c r="K181" s="10"/>
      <c r="L181" s="9">
        <f>ROUND((H181-J181),5)</f>
        <v>-621.92999999999995</v>
      </c>
      <c r="M181" s="10"/>
    </row>
    <row r="182" spans="1:13" ht="16.5" outlineLevel="4" thickBot="1">
      <c r="A182" s="1"/>
      <c r="B182" s="1"/>
      <c r="C182" s="1"/>
      <c r="D182" s="1"/>
      <c r="E182" s="1"/>
      <c r="F182" s="1"/>
      <c r="G182" s="1" t="s">
        <v>181</v>
      </c>
      <c r="H182" s="11">
        <v>1401.56</v>
      </c>
      <c r="I182" s="10"/>
      <c r="J182" s="11">
        <v>2699.42</v>
      </c>
      <c r="K182" s="10"/>
      <c r="L182" s="11">
        <f>ROUND((H182-J182),5)</f>
        <v>-1297.8599999999999</v>
      </c>
      <c r="M182" s="10"/>
    </row>
    <row r="183" spans="1:13" outlineLevel="3">
      <c r="A183" s="1"/>
      <c r="B183" s="1"/>
      <c r="C183" s="1"/>
      <c r="D183" s="1"/>
      <c r="E183" s="1"/>
      <c r="F183" s="1" t="s">
        <v>182</v>
      </c>
      <c r="G183" s="1"/>
      <c r="H183" s="9">
        <f>ROUND(SUM(H180:H182),5)</f>
        <v>9889.98</v>
      </c>
      <c r="I183" s="10"/>
      <c r="J183" s="9">
        <f>ROUND(SUM(J180:J182),5)</f>
        <v>11809.77</v>
      </c>
      <c r="K183" s="10"/>
      <c r="L183" s="9">
        <f>ROUND((H183-J183),5)</f>
        <v>-1919.79</v>
      </c>
      <c r="M183" s="10"/>
    </row>
    <row r="184" spans="1:13" outlineLevel="4">
      <c r="A184" s="1"/>
      <c r="B184" s="1"/>
      <c r="C184" s="1"/>
      <c r="D184" s="1"/>
      <c r="E184" s="1"/>
      <c r="F184" s="1" t="s">
        <v>183</v>
      </c>
      <c r="G184" s="1"/>
      <c r="H184" s="9"/>
      <c r="I184" s="10"/>
      <c r="J184" s="9"/>
      <c r="K184" s="10"/>
      <c r="L184" s="9"/>
      <c r="M184" s="10"/>
    </row>
    <row r="185" spans="1:13" outlineLevel="4">
      <c r="A185" s="1"/>
      <c r="B185" s="1"/>
      <c r="C185" s="1"/>
      <c r="D185" s="1"/>
      <c r="E185" s="1"/>
      <c r="F185" s="1"/>
      <c r="G185" s="1" t="s">
        <v>184</v>
      </c>
      <c r="H185" s="9">
        <v>271649.3</v>
      </c>
      <c r="I185" s="10"/>
      <c r="J185" s="9">
        <v>293895.36</v>
      </c>
      <c r="K185" s="10"/>
      <c r="L185" s="9">
        <f>ROUND((H185-J185),5)</f>
        <v>-22246.06</v>
      </c>
      <c r="M185" s="10"/>
    </row>
    <row r="186" spans="1:13" outlineLevel="4">
      <c r="A186" s="1"/>
      <c r="B186" s="1"/>
      <c r="C186" s="1"/>
      <c r="D186" s="1"/>
      <c r="E186" s="1"/>
      <c r="F186" s="1"/>
      <c r="G186" s="1" t="s">
        <v>185</v>
      </c>
      <c r="H186" s="9">
        <v>70</v>
      </c>
      <c r="I186" s="10"/>
      <c r="J186" s="9">
        <v>501.8</v>
      </c>
      <c r="K186" s="10"/>
      <c r="L186" s="9">
        <f>ROUND((H186-J186),5)</f>
        <v>-431.8</v>
      </c>
      <c r="M186" s="10"/>
    </row>
    <row r="187" spans="1:13" ht="16.5" outlineLevel="4" thickBot="1">
      <c r="A187" s="1"/>
      <c r="B187" s="1"/>
      <c r="C187" s="1"/>
      <c r="D187" s="1"/>
      <c r="E187" s="1"/>
      <c r="F187" s="1"/>
      <c r="G187" s="1" t="s">
        <v>186</v>
      </c>
      <c r="H187" s="11">
        <v>25883</v>
      </c>
      <c r="I187" s="10"/>
      <c r="J187" s="11">
        <v>28959.74</v>
      </c>
      <c r="K187" s="10"/>
      <c r="L187" s="11">
        <f>ROUND((H187-J187),5)</f>
        <v>-3076.74</v>
      </c>
      <c r="M187" s="10"/>
    </row>
    <row r="188" spans="1:13" outlineLevel="3">
      <c r="A188" s="1"/>
      <c r="B188" s="1"/>
      <c r="C188" s="1"/>
      <c r="D188" s="1"/>
      <c r="E188" s="1"/>
      <c r="F188" s="1" t="s">
        <v>187</v>
      </c>
      <c r="G188" s="1"/>
      <c r="H188" s="9">
        <f>ROUND(SUM(H184:H187),5)</f>
        <v>297602.3</v>
      </c>
      <c r="I188" s="10"/>
      <c r="J188" s="9">
        <f>ROUND(SUM(J184:J187),5)</f>
        <v>323356.90000000002</v>
      </c>
      <c r="K188" s="10"/>
      <c r="L188" s="9">
        <f>ROUND((H188-J188),5)</f>
        <v>-25754.6</v>
      </c>
      <c r="M188" s="10"/>
    </row>
    <row r="189" spans="1:13" outlineLevel="4">
      <c r="A189" s="1"/>
      <c r="B189" s="1"/>
      <c r="C189" s="1"/>
      <c r="D189" s="1"/>
      <c r="E189" s="1"/>
      <c r="F189" s="1" t="s">
        <v>188</v>
      </c>
      <c r="G189" s="1"/>
      <c r="H189" s="9"/>
      <c r="I189" s="10"/>
      <c r="J189" s="9"/>
      <c r="K189" s="10"/>
      <c r="L189" s="9"/>
      <c r="M189" s="10"/>
    </row>
    <row r="190" spans="1:13" ht="16.5" outlineLevel="4" thickBot="1">
      <c r="A190" s="1"/>
      <c r="B190" s="1"/>
      <c r="C190" s="1"/>
      <c r="D190" s="1"/>
      <c r="E190" s="1"/>
      <c r="F190" s="1"/>
      <c r="G190" s="1" t="s">
        <v>189</v>
      </c>
      <c r="H190" s="12">
        <v>250.34</v>
      </c>
      <c r="I190" s="10"/>
      <c r="J190" s="12">
        <v>605.15</v>
      </c>
      <c r="K190" s="10"/>
      <c r="L190" s="12">
        <f>ROUND((H190-J190),5)</f>
        <v>-354.81</v>
      </c>
      <c r="M190" s="10"/>
    </row>
    <row r="191" spans="1:13" ht="16.5" outlineLevel="3" thickBot="1">
      <c r="A191" s="1"/>
      <c r="B191" s="1"/>
      <c r="C191" s="1"/>
      <c r="D191" s="1"/>
      <c r="E191" s="1"/>
      <c r="F191" s="1" t="s">
        <v>190</v>
      </c>
      <c r="G191" s="1"/>
      <c r="H191" s="13">
        <f>ROUND(SUM(H189:H190),5)</f>
        <v>250.34</v>
      </c>
      <c r="I191" s="10"/>
      <c r="J191" s="13">
        <f>ROUND(SUM(J189:J190),5)</f>
        <v>605.15</v>
      </c>
      <c r="K191" s="10"/>
      <c r="L191" s="13">
        <f>ROUND((H191-J191),5)</f>
        <v>-354.81</v>
      </c>
      <c r="M191" s="10"/>
    </row>
    <row r="192" spans="1:13" ht="16.5" outlineLevel="2" thickBot="1">
      <c r="A192" s="1"/>
      <c r="B192" s="1"/>
      <c r="C192" s="1"/>
      <c r="D192" s="1"/>
      <c r="E192" s="1" t="s">
        <v>191</v>
      </c>
      <c r="F192" s="1"/>
      <c r="G192" s="1"/>
      <c r="H192" s="14">
        <f>ROUND(SUM(H176:H179)+H183+H188+H191,5)</f>
        <v>319916.28000000003</v>
      </c>
      <c r="I192" s="10"/>
      <c r="J192" s="14">
        <f>ROUND(SUM(J176:J179)+J183+J188+J191,5)</f>
        <v>348937.69</v>
      </c>
      <c r="K192" s="10"/>
      <c r="L192" s="14">
        <f>ROUND((H192-J192),5)</f>
        <v>-29021.41</v>
      </c>
      <c r="M192" s="10"/>
    </row>
    <row r="193" spans="1:13" outlineLevel="1">
      <c r="A193" s="20"/>
      <c r="B193" s="20"/>
      <c r="C193" s="20"/>
      <c r="D193" s="20" t="s">
        <v>192</v>
      </c>
      <c r="E193" s="20"/>
      <c r="F193" s="20"/>
      <c r="G193" s="20"/>
      <c r="H193" s="21">
        <f>ROUND(H175+H192,5)</f>
        <v>319916.28000000003</v>
      </c>
      <c r="I193" s="20"/>
      <c r="J193" s="21">
        <f>ROUND(J175+J192,5)</f>
        <v>348937.69</v>
      </c>
      <c r="K193" s="20"/>
      <c r="L193" s="21">
        <f>ROUND((H193-J193),5)</f>
        <v>-29021.41</v>
      </c>
      <c r="M193" s="10"/>
    </row>
    <row r="194" spans="1:13" outlineLevel="2">
      <c r="A194" s="1"/>
      <c r="B194" s="1"/>
      <c r="C194" s="1"/>
      <c r="D194" s="1" t="s">
        <v>193</v>
      </c>
      <c r="E194" s="1"/>
      <c r="F194" s="1"/>
      <c r="G194" s="1"/>
      <c r="H194" s="9"/>
      <c r="I194" s="10"/>
      <c r="J194" s="9"/>
      <c r="K194" s="10"/>
      <c r="L194" s="9"/>
      <c r="M194" s="10"/>
    </row>
    <row r="195" spans="1:13" outlineLevel="2">
      <c r="A195" s="1"/>
      <c r="B195" s="1"/>
      <c r="C195" s="1"/>
      <c r="D195" s="1"/>
      <c r="E195" s="1" t="s">
        <v>194</v>
      </c>
      <c r="F195" s="1"/>
      <c r="G195" s="1"/>
      <c r="H195" s="9">
        <v>95.25</v>
      </c>
      <c r="I195" s="10"/>
      <c r="J195" s="9">
        <v>1084.58</v>
      </c>
      <c r="K195" s="10"/>
      <c r="L195" s="9">
        <f>ROUND((H195-J195),5)</f>
        <v>-989.33</v>
      </c>
      <c r="M195" s="10"/>
    </row>
    <row r="196" spans="1:13" outlineLevel="3">
      <c r="A196" s="1"/>
      <c r="B196" s="1"/>
      <c r="C196" s="1"/>
      <c r="D196" s="1"/>
      <c r="E196" s="1" t="s">
        <v>195</v>
      </c>
      <c r="F196" s="1"/>
      <c r="G196" s="1"/>
      <c r="H196" s="9"/>
      <c r="I196" s="10"/>
      <c r="J196" s="9"/>
      <c r="K196" s="10"/>
      <c r="L196" s="9"/>
      <c r="M196" s="10"/>
    </row>
    <row r="197" spans="1:13" outlineLevel="3">
      <c r="A197" s="1"/>
      <c r="B197" s="1"/>
      <c r="C197" s="1"/>
      <c r="D197" s="1"/>
      <c r="E197" s="1"/>
      <c r="F197" s="1" t="s">
        <v>196</v>
      </c>
      <c r="G197" s="1"/>
      <c r="H197" s="9">
        <v>1886.31</v>
      </c>
      <c r="I197" s="10"/>
      <c r="J197" s="9">
        <v>2026.75</v>
      </c>
      <c r="K197" s="10"/>
      <c r="L197" s="9">
        <f>ROUND((H197-J197),5)</f>
        <v>-140.44</v>
      </c>
      <c r="M197" s="10"/>
    </row>
    <row r="198" spans="1:13" outlineLevel="3">
      <c r="A198" s="1"/>
      <c r="B198" s="1"/>
      <c r="C198" s="1"/>
      <c r="D198" s="1"/>
      <c r="E198" s="1"/>
      <c r="F198" s="1" t="s">
        <v>197</v>
      </c>
      <c r="G198" s="1"/>
      <c r="H198" s="9">
        <v>417.4</v>
      </c>
      <c r="I198" s="10"/>
      <c r="J198" s="9">
        <v>0</v>
      </c>
      <c r="K198" s="10"/>
      <c r="L198" s="9">
        <f>ROUND((H198-J198),5)</f>
        <v>417.4</v>
      </c>
      <c r="M198" s="10"/>
    </row>
    <row r="199" spans="1:13" outlineLevel="3">
      <c r="A199" s="1"/>
      <c r="B199" s="1"/>
      <c r="C199" s="1"/>
      <c r="D199" s="1"/>
      <c r="E199" s="1"/>
      <c r="F199" s="1" t="s">
        <v>198</v>
      </c>
      <c r="G199" s="1"/>
      <c r="H199" s="9">
        <v>1143.7</v>
      </c>
      <c r="I199" s="10"/>
      <c r="J199" s="9">
        <v>600.17999999999995</v>
      </c>
      <c r="K199" s="10"/>
      <c r="L199" s="9">
        <f>ROUND((H199-J199),5)</f>
        <v>543.52</v>
      </c>
      <c r="M199" s="10"/>
    </row>
    <row r="200" spans="1:13" ht="16.5" outlineLevel="3" thickBot="1">
      <c r="A200" s="1"/>
      <c r="B200" s="1"/>
      <c r="C200" s="1"/>
      <c r="D200" s="1"/>
      <c r="E200" s="1"/>
      <c r="F200" s="1" t="s">
        <v>199</v>
      </c>
      <c r="G200" s="1"/>
      <c r="H200" s="11">
        <v>1717.22</v>
      </c>
      <c r="I200" s="10"/>
      <c r="J200" s="11">
        <v>1262.6500000000001</v>
      </c>
      <c r="K200" s="10"/>
      <c r="L200" s="11">
        <f>ROUND((H200-J200),5)</f>
        <v>454.57</v>
      </c>
      <c r="M200" s="10"/>
    </row>
    <row r="201" spans="1:13" outlineLevel="2">
      <c r="A201" s="1"/>
      <c r="B201" s="1"/>
      <c r="C201" s="1"/>
      <c r="D201" s="1"/>
      <c r="E201" s="1" t="s">
        <v>200</v>
      </c>
      <c r="F201" s="1"/>
      <c r="G201" s="1"/>
      <c r="H201" s="9">
        <f>ROUND(SUM(H196:H200),5)</f>
        <v>5164.63</v>
      </c>
      <c r="I201" s="10"/>
      <c r="J201" s="9">
        <f>ROUND(SUM(J196:J200),5)</f>
        <v>3889.58</v>
      </c>
      <c r="K201" s="10"/>
      <c r="L201" s="9">
        <f>ROUND((H201-J201),5)</f>
        <v>1275.05</v>
      </c>
      <c r="M201" s="10"/>
    </row>
    <row r="202" spans="1:13" outlineLevel="3">
      <c r="A202" s="1"/>
      <c r="B202" s="1"/>
      <c r="C202" s="1"/>
      <c r="D202" s="1"/>
      <c r="E202" s="1" t="s">
        <v>201</v>
      </c>
      <c r="F202" s="1"/>
      <c r="G202" s="1"/>
      <c r="H202" s="9"/>
      <c r="I202" s="10"/>
      <c r="J202" s="9"/>
      <c r="K202" s="10"/>
      <c r="L202" s="9"/>
      <c r="M202" s="10"/>
    </row>
    <row r="203" spans="1:13" outlineLevel="3">
      <c r="A203" s="1"/>
      <c r="B203" s="1"/>
      <c r="C203" s="1"/>
      <c r="D203" s="1"/>
      <c r="E203" s="1"/>
      <c r="F203" s="1" t="s">
        <v>202</v>
      </c>
      <c r="G203" s="1"/>
      <c r="H203" s="9">
        <v>50076.76</v>
      </c>
      <c r="I203" s="10"/>
      <c r="J203" s="9">
        <v>47493.38</v>
      </c>
      <c r="K203" s="10"/>
      <c r="L203" s="9">
        <f>ROUND((H203-J203),5)</f>
        <v>2583.38</v>
      </c>
      <c r="M203" s="10"/>
    </row>
    <row r="204" spans="1:13" outlineLevel="3">
      <c r="A204" s="1"/>
      <c r="B204" s="1"/>
      <c r="C204" s="1"/>
      <c r="D204" s="1"/>
      <c r="E204" s="1"/>
      <c r="F204" s="1" t="s">
        <v>203</v>
      </c>
      <c r="G204" s="1"/>
      <c r="H204" s="9">
        <v>6693</v>
      </c>
      <c r="I204" s="10"/>
      <c r="J204" s="9">
        <v>7763.29</v>
      </c>
      <c r="K204" s="10"/>
      <c r="L204" s="9">
        <f>ROUND((H204-J204),5)</f>
        <v>-1070.29</v>
      </c>
      <c r="M204" s="10"/>
    </row>
    <row r="205" spans="1:13" ht="16.5" outlineLevel="3" thickBot="1">
      <c r="A205" s="1"/>
      <c r="B205" s="1"/>
      <c r="C205" s="1"/>
      <c r="D205" s="1"/>
      <c r="E205" s="1"/>
      <c r="F205" s="1" t="s">
        <v>204</v>
      </c>
      <c r="G205" s="1"/>
      <c r="H205" s="11">
        <v>4168</v>
      </c>
      <c r="I205" s="10"/>
      <c r="J205" s="11">
        <v>4051.04</v>
      </c>
      <c r="K205" s="10"/>
      <c r="L205" s="11">
        <f>ROUND((H205-J205),5)</f>
        <v>116.96</v>
      </c>
      <c r="M205" s="10"/>
    </row>
    <row r="206" spans="1:13" outlineLevel="2">
      <c r="A206" s="1"/>
      <c r="B206" s="1"/>
      <c r="C206" s="1"/>
      <c r="D206" s="1"/>
      <c r="E206" s="1" t="s">
        <v>205</v>
      </c>
      <c r="F206" s="1"/>
      <c r="G206" s="1"/>
      <c r="H206" s="9">
        <f>ROUND(SUM(H202:H205),5)</f>
        <v>60937.760000000002</v>
      </c>
      <c r="I206" s="10"/>
      <c r="J206" s="9">
        <f>ROUND(SUM(J202:J205),5)</f>
        <v>59307.71</v>
      </c>
      <c r="K206" s="10"/>
      <c r="L206" s="9">
        <f>ROUND((H206-J206),5)</f>
        <v>1630.05</v>
      </c>
      <c r="M206" s="10"/>
    </row>
    <row r="207" spans="1:13" outlineLevel="3">
      <c r="A207" s="1"/>
      <c r="B207" s="1"/>
      <c r="C207" s="1"/>
      <c r="D207" s="1"/>
      <c r="E207" s="1" t="s">
        <v>206</v>
      </c>
      <c r="F207" s="1"/>
      <c r="G207" s="1"/>
      <c r="H207" s="9"/>
      <c r="I207" s="10"/>
      <c r="J207" s="9"/>
      <c r="K207" s="10"/>
      <c r="L207" s="9"/>
      <c r="M207" s="10"/>
    </row>
    <row r="208" spans="1:13" ht="16.5" outlineLevel="3" thickBot="1">
      <c r="A208" s="1"/>
      <c r="B208" s="1"/>
      <c r="C208" s="1"/>
      <c r="D208" s="1"/>
      <c r="E208" s="1"/>
      <c r="F208" s="1" t="s">
        <v>207</v>
      </c>
      <c r="G208" s="1"/>
      <c r="H208" s="12">
        <v>1127</v>
      </c>
      <c r="I208" s="10"/>
      <c r="J208" s="12">
        <v>1444.69</v>
      </c>
      <c r="K208" s="10"/>
      <c r="L208" s="12">
        <f>ROUND((H208-J208),5)</f>
        <v>-317.69</v>
      </c>
      <c r="M208" s="10"/>
    </row>
    <row r="209" spans="1:13" ht="16.5" outlineLevel="2" thickBot="1">
      <c r="A209" s="1"/>
      <c r="B209" s="1"/>
      <c r="C209" s="1"/>
      <c r="D209" s="1"/>
      <c r="E209" s="1" t="s">
        <v>208</v>
      </c>
      <c r="F209" s="1"/>
      <c r="G209" s="1"/>
      <c r="H209" s="14">
        <f>ROUND(SUM(H207:H208),5)</f>
        <v>1127</v>
      </c>
      <c r="I209" s="10"/>
      <c r="J209" s="14">
        <f>ROUND(SUM(J207:J208),5)</f>
        <v>1444.69</v>
      </c>
      <c r="K209" s="10"/>
      <c r="L209" s="14">
        <f>ROUND((H209-J209),5)</f>
        <v>-317.69</v>
      </c>
      <c r="M209" s="10"/>
    </row>
    <row r="210" spans="1:13" outlineLevel="1">
      <c r="A210" s="20"/>
      <c r="B210" s="20"/>
      <c r="C210" s="20"/>
      <c r="D210" s="20" t="s">
        <v>209</v>
      </c>
      <c r="E210" s="20"/>
      <c r="F210" s="20"/>
      <c r="G210" s="20"/>
      <c r="H210" s="21">
        <f>ROUND(SUM(H194:H195)+H201+H206+H209,5)</f>
        <v>67324.639999999999</v>
      </c>
      <c r="I210" s="20"/>
      <c r="J210" s="21">
        <f>ROUND(SUM(J194:J195)+J201+J206+J209,5)</f>
        <v>65726.559999999998</v>
      </c>
      <c r="K210" s="20"/>
      <c r="L210" s="21">
        <f>ROUND((H210-J210),5)</f>
        <v>1598.08</v>
      </c>
      <c r="M210" s="10"/>
    </row>
    <row r="211" spans="1:13" outlineLevel="2">
      <c r="A211" s="1"/>
      <c r="B211" s="1"/>
      <c r="C211" s="1"/>
      <c r="D211" s="1" t="s">
        <v>210</v>
      </c>
      <c r="E211" s="1"/>
      <c r="F211" s="1"/>
      <c r="G211" s="1"/>
      <c r="H211" s="9"/>
      <c r="I211" s="10"/>
      <c r="J211" s="9"/>
      <c r="K211" s="10"/>
      <c r="L211" s="9"/>
      <c r="M211" s="10"/>
    </row>
    <row r="212" spans="1:13" outlineLevel="2">
      <c r="A212" s="1"/>
      <c r="B212" s="1"/>
      <c r="C212" s="1"/>
      <c r="D212" s="1"/>
      <c r="E212" s="1" t="s">
        <v>211</v>
      </c>
      <c r="F212" s="1"/>
      <c r="G212" s="1"/>
      <c r="H212" s="9">
        <v>791.45</v>
      </c>
      <c r="I212" s="10"/>
      <c r="J212" s="9">
        <v>228.39</v>
      </c>
      <c r="K212" s="10"/>
      <c r="L212" s="9">
        <f>ROUND((H212-J212),5)</f>
        <v>563.05999999999995</v>
      </c>
      <c r="M212" s="10"/>
    </row>
    <row r="213" spans="1:13" outlineLevel="3">
      <c r="A213" s="1"/>
      <c r="B213" s="1"/>
      <c r="C213" s="1"/>
      <c r="D213" s="1"/>
      <c r="E213" s="1" t="s">
        <v>212</v>
      </c>
      <c r="F213" s="1"/>
      <c r="G213" s="1"/>
      <c r="H213" s="9"/>
      <c r="I213" s="10"/>
      <c r="J213" s="9"/>
      <c r="K213" s="10"/>
      <c r="L213" s="9"/>
      <c r="M213" s="10"/>
    </row>
    <row r="214" spans="1:13" outlineLevel="3">
      <c r="A214" s="1"/>
      <c r="B214" s="1"/>
      <c r="C214" s="1"/>
      <c r="D214" s="1"/>
      <c r="E214" s="1"/>
      <c r="F214" s="1" t="s">
        <v>213</v>
      </c>
      <c r="G214" s="1"/>
      <c r="H214" s="9">
        <v>1658</v>
      </c>
      <c r="I214" s="10"/>
      <c r="J214" s="9">
        <v>1476</v>
      </c>
      <c r="K214" s="10"/>
      <c r="L214" s="9">
        <f>ROUND((H214-J214),5)</f>
        <v>182</v>
      </c>
      <c r="M214" s="10"/>
    </row>
    <row r="215" spans="1:13" ht="16.5" outlineLevel="3" thickBot="1">
      <c r="A215" s="1"/>
      <c r="B215" s="1"/>
      <c r="C215" s="1"/>
      <c r="D215" s="1"/>
      <c r="E215" s="1"/>
      <c r="F215" s="1" t="s">
        <v>214</v>
      </c>
      <c r="G215" s="1"/>
      <c r="H215" s="11">
        <v>66.47</v>
      </c>
      <c r="I215" s="10"/>
      <c r="J215" s="11">
        <v>249.13</v>
      </c>
      <c r="K215" s="10"/>
      <c r="L215" s="11">
        <f>ROUND((H215-J215),5)</f>
        <v>-182.66</v>
      </c>
      <c r="M215" s="10"/>
    </row>
    <row r="216" spans="1:13" outlineLevel="2">
      <c r="A216" s="1"/>
      <c r="B216" s="1"/>
      <c r="C216" s="1"/>
      <c r="D216" s="1"/>
      <c r="E216" s="1" t="s">
        <v>215</v>
      </c>
      <c r="F216" s="1"/>
      <c r="G216" s="1"/>
      <c r="H216" s="9">
        <f>ROUND(SUM(H213:H215),5)</f>
        <v>1724.47</v>
      </c>
      <c r="I216" s="10"/>
      <c r="J216" s="9">
        <f>ROUND(SUM(J213:J215),5)</f>
        <v>1725.13</v>
      </c>
      <c r="K216" s="10"/>
      <c r="L216" s="9">
        <f>ROUND((H216-J216),5)</f>
        <v>-0.66</v>
      </c>
      <c r="M216" s="10"/>
    </row>
    <row r="217" spans="1:13" outlineLevel="3">
      <c r="A217" s="1"/>
      <c r="B217" s="1"/>
      <c r="C217" s="1"/>
      <c r="D217" s="1"/>
      <c r="E217" s="1" t="s">
        <v>216</v>
      </c>
      <c r="F217" s="1"/>
      <c r="G217" s="1"/>
      <c r="H217" s="9"/>
      <c r="I217" s="10"/>
      <c r="J217" s="9"/>
      <c r="K217" s="10"/>
      <c r="L217" s="9"/>
      <c r="M217" s="10"/>
    </row>
    <row r="218" spans="1:13" outlineLevel="3">
      <c r="A218" s="1"/>
      <c r="B218" s="1"/>
      <c r="C218" s="1"/>
      <c r="D218" s="1"/>
      <c r="E218" s="1"/>
      <c r="F218" s="1" t="s">
        <v>217</v>
      </c>
      <c r="G218" s="1"/>
      <c r="H218" s="9">
        <v>3080</v>
      </c>
      <c r="I218" s="10"/>
      <c r="J218" s="9">
        <v>4240.6000000000004</v>
      </c>
      <c r="K218" s="10"/>
      <c r="L218" s="9">
        <f>ROUND((H218-J218),5)</f>
        <v>-1160.5999999999999</v>
      </c>
      <c r="M218" s="10"/>
    </row>
    <row r="219" spans="1:13" ht="16.5" outlineLevel="3" thickBot="1">
      <c r="A219" s="1"/>
      <c r="B219" s="1"/>
      <c r="C219" s="1"/>
      <c r="D219" s="1"/>
      <c r="E219" s="1"/>
      <c r="F219" s="1" t="s">
        <v>218</v>
      </c>
      <c r="G219" s="1"/>
      <c r="H219" s="12">
        <v>4337</v>
      </c>
      <c r="I219" s="10"/>
      <c r="J219" s="12">
        <v>4956.99</v>
      </c>
      <c r="K219" s="10"/>
      <c r="L219" s="12">
        <f>ROUND((H219-J219),5)</f>
        <v>-619.99</v>
      </c>
      <c r="M219" s="10"/>
    </row>
    <row r="220" spans="1:13" ht="16.5" outlineLevel="2" thickBot="1">
      <c r="A220" s="1"/>
      <c r="B220" s="1"/>
      <c r="C220" s="1"/>
      <c r="D220" s="1"/>
      <c r="E220" s="1" t="s">
        <v>219</v>
      </c>
      <c r="F220" s="1"/>
      <c r="G220" s="1"/>
      <c r="H220" s="14">
        <f>ROUND(SUM(H217:H219),5)</f>
        <v>7417</v>
      </c>
      <c r="I220" s="10"/>
      <c r="J220" s="14">
        <f>ROUND(SUM(J217:J219),5)</f>
        <v>9197.59</v>
      </c>
      <c r="K220" s="10"/>
      <c r="L220" s="14">
        <f>ROUND((H220-J220),5)</f>
        <v>-1780.59</v>
      </c>
      <c r="M220" s="10"/>
    </row>
    <row r="221" spans="1:13" outlineLevel="1">
      <c r="A221" s="20"/>
      <c r="B221" s="20"/>
      <c r="C221" s="20"/>
      <c r="D221" s="20" t="s">
        <v>220</v>
      </c>
      <c r="E221" s="20"/>
      <c r="F221" s="20"/>
      <c r="G221" s="20"/>
      <c r="H221" s="21">
        <f>ROUND(SUM(H211:H212)+H216+H220,5)</f>
        <v>9932.92</v>
      </c>
      <c r="I221" s="20"/>
      <c r="J221" s="21">
        <f>ROUND(SUM(J211:J212)+J216+J220,5)</f>
        <v>11151.11</v>
      </c>
      <c r="K221" s="20"/>
      <c r="L221" s="21">
        <f>ROUND((H221-J221),5)</f>
        <v>-1218.19</v>
      </c>
      <c r="M221" s="10"/>
    </row>
    <row r="222" spans="1:13" outlineLevel="2">
      <c r="A222" s="1"/>
      <c r="B222" s="1"/>
      <c r="C222" s="1"/>
      <c r="D222" s="1" t="s">
        <v>221</v>
      </c>
      <c r="E222" s="1"/>
      <c r="F222" s="1"/>
      <c r="G222" s="1"/>
      <c r="H222" s="9"/>
      <c r="I222" s="10"/>
      <c r="J222" s="9"/>
      <c r="K222" s="10"/>
      <c r="L222" s="9"/>
      <c r="M222" s="10"/>
    </row>
    <row r="223" spans="1:13" outlineLevel="3">
      <c r="A223" s="1"/>
      <c r="B223" s="1"/>
      <c r="C223" s="1"/>
      <c r="D223" s="1"/>
      <c r="E223" s="1" t="s">
        <v>222</v>
      </c>
      <c r="F223" s="1"/>
      <c r="G223" s="1"/>
      <c r="H223" s="9"/>
      <c r="I223" s="10"/>
      <c r="J223" s="9"/>
      <c r="K223" s="10"/>
      <c r="L223" s="9"/>
      <c r="M223" s="10"/>
    </row>
    <row r="224" spans="1:13" outlineLevel="3">
      <c r="A224" s="1"/>
      <c r="B224" s="1"/>
      <c r="C224" s="1"/>
      <c r="D224" s="1"/>
      <c r="E224" s="1"/>
      <c r="F224" s="1" t="s">
        <v>223</v>
      </c>
      <c r="G224" s="1"/>
      <c r="H224" s="9">
        <v>3659.98</v>
      </c>
      <c r="I224" s="10"/>
      <c r="J224" s="9">
        <v>2137.6799999999998</v>
      </c>
      <c r="K224" s="10"/>
      <c r="L224" s="9">
        <f>ROUND((H224-J224),5)</f>
        <v>1522.3</v>
      </c>
      <c r="M224" s="10"/>
    </row>
    <row r="225" spans="1:13" outlineLevel="3">
      <c r="A225" s="1"/>
      <c r="B225" s="1"/>
      <c r="C225" s="1"/>
      <c r="D225" s="1"/>
      <c r="E225" s="1"/>
      <c r="F225" s="1" t="s">
        <v>224</v>
      </c>
      <c r="G225" s="1"/>
      <c r="H225" s="9">
        <v>648.91999999999996</v>
      </c>
      <c r="I225" s="10"/>
      <c r="J225" s="9">
        <v>1095</v>
      </c>
      <c r="K225" s="10"/>
      <c r="L225" s="9">
        <f>ROUND((H225-J225),5)</f>
        <v>-446.08</v>
      </c>
      <c r="M225" s="10"/>
    </row>
    <row r="226" spans="1:13" outlineLevel="3">
      <c r="A226" s="1"/>
      <c r="B226" s="1"/>
      <c r="C226" s="1"/>
      <c r="D226" s="1"/>
      <c r="E226" s="1"/>
      <c r="F226" s="1" t="s">
        <v>225</v>
      </c>
      <c r="G226" s="1"/>
      <c r="H226" s="9">
        <v>0</v>
      </c>
      <c r="I226" s="10"/>
      <c r="J226" s="9">
        <v>519.35</v>
      </c>
      <c r="K226" s="10"/>
      <c r="L226" s="9">
        <f>ROUND((H226-J226),5)</f>
        <v>-519.35</v>
      </c>
      <c r="M226" s="10"/>
    </row>
    <row r="227" spans="1:13" outlineLevel="4">
      <c r="A227" s="1"/>
      <c r="B227" s="1"/>
      <c r="C227" s="1"/>
      <c r="D227" s="1"/>
      <c r="E227" s="1"/>
      <c r="F227" s="1" t="s">
        <v>226</v>
      </c>
      <c r="G227" s="1"/>
      <c r="H227" s="9"/>
      <c r="I227" s="10"/>
      <c r="J227" s="9"/>
      <c r="K227" s="10"/>
      <c r="L227" s="9"/>
      <c r="M227" s="10"/>
    </row>
    <row r="228" spans="1:13" outlineLevel="4">
      <c r="A228" s="1"/>
      <c r="B228" s="1"/>
      <c r="C228" s="1"/>
      <c r="D228" s="1"/>
      <c r="E228" s="1"/>
      <c r="F228" s="1"/>
      <c r="G228" s="1" t="s">
        <v>227</v>
      </c>
      <c r="H228" s="9">
        <v>8959.98</v>
      </c>
      <c r="I228" s="10"/>
      <c r="J228" s="9">
        <v>9612.01</v>
      </c>
      <c r="K228" s="10"/>
      <c r="L228" s="9">
        <f>ROUND((H228-J228),5)</f>
        <v>-652.03</v>
      </c>
      <c r="M228" s="10"/>
    </row>
    <row r="229" spans="1:13" ht="16.5" outlineLevel="4" thickBot="1">
      <c r="A229" s="1"/>
      <c r="B229" s="1"/>
      <c r="C229" s="1"/>
      <c r="D229" s="1"/>
      <c r="E229" s="1"/>
      <c r="F229" s="1"/>
      <c r="G229" s="1" t="s">
        <v>228</v>
      </c>
      <c r="H229" s="11">
        <v>583</v>
      </c>
      <c r="I229" s="10"/>
      <c r="J229" s="11">
        <v>496</v>
      </c>
      <c r="K229" s="10"/>
      <c r="L229" s="11">
        <f>ROUND((H229-J229),5)</f>
        <v>87</v>
      </c>
      <c r="M229" s="10"/>
    </row>
    <row r="230" spans="1:13" outlineLevel="3">
      <c r="A230" s="1"/>
      <c r="B230" s="1"/>
      <c r="C230" s="1"/>
      <c r="D230" s="1"/>
      <c r="E230" s="1"/>
      <c r="F230" s="1" t="s">
        <v>229</v>
      </c>
      <c r="G230" s="1"/>
      <c r="H230" s="9">
        <f>ROUND(SUM(H227:H229),5)</f>
        <v>9542.98</v>
      </c>
      <c r="I230" s="10"/>
      <c r="J230" s="9">
        <f>ROUND(SUM(J227:J229),5)</f>
        <v>10108.01</v>
      </c>
      <c r="K230" s="10"/>
      <c r="L230" s="9">
        <f>ROUND((H230-J230),5)</f>
        <v>-565.03</v>
      </c>
      <c r="M230" s="10"/>
    </row>
    <row r="231" spans="1:13" outlineLevel="4">
      <c r="A231" s="1"/>
      <c r="B231" s="1"/>
      <c r="C231" s="1"/>
      <c r="D231" s="1"/>
      <c r="E231" s="1"/>
      <c r="F231" s="1" t="s">
        <v>230</v>
      </c>
      <c r="G231" s="1"/>
      <c r="H231" s="9"/>
      <c r="I231" s="10"/>
      <c r="J231" s="9"/>
      <c r="K231" s="10"/>
      <c r="L231" s="9"/>
      <c r="M231" s="10"/>
    </row>
    <row r="232" spans="1:13" outlineLevel="4">
      <c r="A232" s="1"/>
      <c r="B232" s="1"/>
      <c r="C232" s="1"/>
      <c r="D232" s="1"/>
      <c r="E232" s="1"/>
      <c r="F232" s="1"/>
      <c r="G232" s="1" t="s">
        <v>231</v>
      </c>
      <c r="H232" s="9">
        <v>211088.35</v>
      </c>
      <c r="I232" s="10"/>
      <c r="J232" s="9">
        <v>276047.95</v>
      </c>
      <c r="K232" s="10"/>
      <c r="L232" s="9">
        <f>ROUND((H232-J232),5)</f>
        <v>-64959.6</v>
      </c>
      <c r="M232" s="10"/>
    </row>
    <row r="233" spans="1:13" ht="16.5" outlineLevel="4" thickBot="1">
      <c r="A233" s="1"/>
      <c r="B233" s="1"/>
      <c r="C233" s="1"/>
      <c r="D233" s="1"/>
      <c r="E233" s="1"/>
      <c r="F233" s="1"/>
      <c r="G233" s="1" t="s">
        <v>232</v>
      </c>
      <c r="H233" s="11">
        <v>20694</v>
      </c>
      <c r="I233" s="10"/>
      <c r="J233" s="11">
        <v>26246.880000000001</v>
      </c>
      <c r="K233" s="10"/>
      <c r="L233" s="11">
        <f>ROUND((H233-J233),5)</f>
        <v>-5552.88</v>
      </c>
      <c r="M233" s="10"/>
    </row>
    <row r="234" spans="1:13" outlineLevel="3">
      <c r="A234" s="1"/>
      <c r="B234" s="1"/>
      <c r="C234" s="1"/>
      <c r="D234" s="1"/>
      <c r="E234" s="1"/>
      <c r="F234" s="1" t="s">
        <v>233</v>
      </c>
      <c r="G234" s="1"/>
      <c r="H234" s="9">
        <f>ROUND(SUM(H231:H233),5)</f>
        <v>231782.35</v>
      </c>
      <c r="I234" s="10"/>
      <c r="J234" s="9">
        <f>ROUND(SUM(J231:J233),5)</f>
        <v>302294.83</v>
      </c>
      <c r="K234" s="10"/>
      <c r="L234" s="9">
        <f>ROUND((H234-J234),5)</f>
        <v>-70512.479999999996</v>
      </c>
      <c r="M234" s="10"/>
    </row>
    <row r="235" spans="1:13" outlineLevel="4">
      <c r="A235" s="1"/>
      <c r="B235" s="1"/>
      <c r="C235" s="1"/>
      <c r="D235" s="1"/>
      <c r="E235" s="1"/>
      <c r="F235" s="1" t="s">
        <v>234</v>
      </c>
      <c r="G235" s="1"/>
      <c r="H235" s="9"/>
      <c r="I235" s="10"/>
      <c r="J235" s="9"/>
      <c r="K235" s="10"/>
      <c r="L235" s="9"/>
      <c r="M235" s="10"/>
    </row>
    <row r="236" spans="1:13" outlineLevel="4">
      <c r="A236" s="1"/>
      <c r="B236" s="1"/>
      <c r="C236" s="1"/>
      <c r="D236" s="1"/>
      <c r="E236" s="1"/>
      <c r="F236" s="1"/>
      <c r="G236" s="1" t="s">
        <v>235</v>
      </c>
      <c r="H236" s="9">
        <v>83438.66</v>
      </c>
      <c r="I236" s="10"/>
      <c r="J236" s="9">
        <v>0</v>
      </c>
      <c r="K236" s="10"/>
      <c r="L236" s="9">
        <f t="shared" ref="L236:L241" si="8">ROUND((H236-J236),5)</f>
        <v>83438.66</v>
      </c>
      <c r="M236" s="10"/>
    </row>
    <row r="237" spans="1:13" outlineLevel="4">
      <c r="A237" s="1"/>
      <c r="B237" s="1"/>
      <c r="C237" s="1"/>
      <c r="D237" s="1"/>
      <c r="E237" s="1"/>
      <c r="F237" s="1"/>
      <c r="G237" s="1" t="s">
        <v>236</v>
      </c>
      <c r="H237" s="9">
        <v>7894</v>
      </c>
      <c r="I237" s="10"/>
      <c r="J237" s="9">
        <v>0</v>
      </c>
      <c r="K237" s="10"/>
      <c r="L237" s="9">
        <f t="shared" si="8"/>
        <v>7894</v>
      </c>
      <c r="M237" s="10"/>
    </row>
    <row r="238" spans="1:13" ht="16.5" outlineLevel="4" thickBot="1">
      <c r="A238" s="1"/>
      <c r="B238" s="1"/>
      <c r="C238" s="1"/>
      <c r="D238" s="1"/>
      <c r="E238" s="1"/>
      <c r="F238" s="1"/>
      <c r="G238" s="1" t="s">
        <v>237</v>
      </c>
      <c r="H238" s="12">
        <v>-10025</v>
      </c>
      <c r="I238" s="10"/>
      <c r="J238" s="12">
        <v>0</v>
      </c>
      <c r="K238" s="10"/>
      <c r="L238" s="12">
        <f t="shared" si="8"/>
        <v>-10025</v>
      </c>
      <c r="M238" s="10"/>
    </row>
    <row r="239" spans="1:13" ht="16.5" outlineLevel="3" thickBot="1">
      <c r="A239" s="1"/>
      <c r="B239" s="1"/>
      <c r="C239" s="1"/>
      <c r="D239" s="1"/>
      <c r="E239" s="1"/>
      <c r="F239" s="1" t="s">
        <v>238</v>
      </c>
      <c r="G239" s="1"/>
      <c r="H239" s="13">
        <f>ROUND(SUM(H235:H238),5)</f>
        <v>81307.66</v>
      </c>
      <c r="I239" s="10"/>
      <c r="J239" s="13">
        <f>ROUND(SUM(J235:J238),5)</f>
        <v>0</v>
      </c>
      <c r="K239" s="10"/>
      <c r="L239" s="13">
        <f t="shared" si="8"/>
        <v>81307.66</v>
      </c>
      <c r="M239" s="10"/>
    </row>
    <row r="240" spans="1:13" ht="16.5" outlineLevel="2" thickBot="1">
      <c r="A240" s="1"/>
      <c r="B240" s="1"/>
      <c r="C240" s="1"/>
      <c r="D240" s="1"/>
      <c r="E240" s="1" t="s">
        <v>239</v>
      </c>
      <c r="F240" s="1"/>
      <c r="G240" s="1"/>
      <c r="H240" s="14">
        <f>ROUND(SUM(H223:H226)+H230+H234+H239,5)</f>
        <v>326941.89</v>
      </c>
      <c r="I240" s="10"/>
      <c r="J240" s="14">
        <f>ROUND(SUM(J223:J226)+J230+J234+J239,5)</f>
        <v>316154.87</v>
      </c>
      <c r="K240" s="10"/>
      <c r="L240" s="14">
        <f t="shared" si="8"/>
        <v>10787.02</v>
      </c>
      <c r="M240" s="10"/>
    </row>
    <row r="241" spans="1:13" outlineLevel="1">
      <c r="A241" s="20"/>
      <c r="B241" s="20"/>
      <c r="C241" s="20"/>
      <c r="D241" s="20" t="s">
        <v>240</v>
      </c>
      <c r="E241" s="20"/>
      <c r="F241" s="20"/>
      <c r="G241" s="20"/>
      <c r="H241" s="21">
        <f>ROUND(H222+H240,5)</f>
        <v>326941.89</v>
      </c>
      <c r="I241" s="20"/>
      <c r="J241" s="21">
        <f>ROUND(J222+J240,5)</f>
        <v>316154.87</v>
      </c>
      <c r="K241" s="20"/>
      <c r="L241" s="21">
        <f t="shared" si="8"/>
        <v>10787.02</v>
      </c>
      <c r="M241" s="10"/>
    </row>
    <row r="242" spans="1:13" outlineLevel="2">
      <c r="A242" s="1"/>
      <c r="B242" s="1"/>
      <c r="C242" s="1"/>
      <c r="D242" s="1" t="s">
        <v>241</v>
      </c>
      <c r="E242" s="1"/>
      <c r="F242" s="1"/>
      <c r="G242" s="1"/>
      <c r="H242" s="9"/>
      <c r="I242" s="10"/>
      <c r="J242" s="9"/>
      <c r="K242" s="10"/>
      <c r="L242" s="9"/>
      <c r="M242" s="10"/>
    </row>
    <row r="243" spans="1:13" outlineLevel="2">
      <c r="A243" s="1"/>
      <c r="B243" s="1"/>
      <c r="C243" s="1"/>
      <c r="D243" s="1"/>
      <c r="E243" s="1" t="s">
        <v>242</v>
      </c>
      <c r="F243" s="1"/>
      <c r="G243" s="1"/>
      <c r="H243" s="9">
        <v>3680.94</v>
      </c>
      <c r="I243" s="10"/>
      <c r="J243" s="9">
        <v>1631.21</v>
      </c>
      <c r="K243" s="10"/>
      <c r="L243" s="9">
        <f t="shared" ref="L243:L253" si="9">ROUND((H243-J243),5)</f>
        <v>2049.73</v>
      </c>
      <c r="M243" s="10"/>
    </row>
    <row r="244" spans="1:13" outlineLevel="2">
      <c r="A244" s="1"/>
      <c r="B244" s="1"/>
      <c r="C244" s="1"/>
      <c r="D244" s="1"/>
      <c r="E244" s="1" t="s">
        <v>243</v>
      </c>
      <c r="F244" s="1"/>
      <c r="G244" s="1"/>
      <c r="H244" s="9">
        <v>0</v>
      </c>
      <c r="I244" s="10"/>
      <c r="J244" s="9">
        <v>0</v>
      </c>
      <c r="K244" s="10"/>
      <c r="L244" s="9">
        <f t="shared" si="9"/>
        <v>0</v>
      </c>
      <c r="M244" s="10"/>
    </row>
    <row r="245" spans="1:13" outlineLevel="2">
      <c r="A245" s="1"/>
      <c r="B245" s="1"/>
      <c r="C245" s="1"/>
      <c r="D245" s="1"/>
      <c r="E245" s="1" t="s">
        <v>244</v>
      </c>
      <c r="F245" s="1"/>
      <c r="G245" s="1"/>
      <c r="H245" s="9">
        <v>10012.969999999999</v>
      </c>
      <c r="I245" s="10"/>
      <c r="J245" s="9">
        <v>7500</v>
      </c>
      <c r="K245" s="10"/>
      <c r="L245" s="9">
        <f t="shared" si="9"/>
        <v>2512.9699999999998</v>
      </c>
      <c r="M245" s="10"/>
    </row>
    <row r="246" spans="1:13" outlineLevel="2">
      <c r="A246" s="1"/>
      <c r="B246" s="1"/>
      <c r="C246" s="1"/>
      <c r="D246" s="1"/>
      <c r="E246" s="1" t="s">
        <v>245</v>
      </c>
      <c r="F246" s="1"/>
      <c r="G246" s="1"/>
      <c r="H246" s="9">
        <v>5740</v>
      </c>
      <c r="I246" s="10"/>
      <c r="J246" s="9">
        <v>13428.36</v>
      </c>
      <c r="K246" s="10"/>
      <c r="L246" s="9">
        <f t="shared" si="9"/>
        <v>-7688.36</v>
      </c>
      <c r="M246" s="10"/>
    </row>
    <row r="247" spans="1:13" outlineLevel="2">
      <c r="A247" s="1"/>
      <c r="B247" s="1"/>
      <c r="C247" s="1"/>
      <c r="D247" s="1"/>
      <c r="E247" s="1" t="s">
        <v>246</v>
      </c>
      <c r="F247" s="1"/>
      <c r="G247" s="1"/>
      <c r="H247" s="9">
        <v>0</v>
      </c>
      <c r="I247" s="10"/>
      <c r="J247" s="9">
        <v>4167.67</v>
      </c>
      <c r="K247" s="10"/>
      <c r="L247" s="9">
        <f t="shared" si="9"/>
        <v>-4167.67</v>
      </c>
      <c r="M247" s="10"/>
    </row>
    <row r="248" spans="1:13" outlineLevel="2">
      <c r="A248" s="1"/>
      <c r="B248" s="1"/>
      <c r="C248" s="1"/>
      <c r="D248" s="1"/>
      <c r="E248" s="1" t="s">
        <v>247</v>
      </c>
      <c r="F248" s="1"/>
      <c r="G248" s="1"/>
      <c r="H248" s="12">
        <v>36595</v>
      </c>
      <c r="I248" s="10"/>
      <c r="J248" s="12">
        <v>38942.519999999997</v>
      </c>
      <c r="K248" s="10"/>
      <c r="L248" s="12">
        <f t="shared" si="9"/>
        <v>-2347.52</v>
      </c>
      <c r="M248" s="10"/>
    </row>
    <row r="249" spans="1:13" outlineLevel="2">
      <c r="A249" s="1"/>
      <c r="B249" s="1"/>
      <c r="C249" s="1"/>
      <c r="D249" s="1"/>
      <c r="E249" s="1" t="s">
        <v>310</v>
      </c>
      <c r="F249" s="1"/>
      <c r="G249" s="1"/>
      <c r="H249" s="23">
        <v>22499</v>
      </c>
      <c r="I249" s="10"/>
      <c r="J249" s="23">
        <v>0</v>
      </c>
      <c r="K249" s="10"/>
      <c r="L249" s="23">
        <f t="shared" si="9"/>
        <v>22499</v>
      </c>
      <c r="M249" s="10"/>
    </row>
    <row r="250" spans="1:13" outlineLevel="1">
      <c r="A250" s="20"/>
      <c r="B250" s="20"/>
      <c r="C250" s="20"/>
      <c r="D250" s="20" t="s">
        <v>248</v>
      </c>
      <c r="E250" s="20"/>
      <c r="F250" s="20"/>
      <c r="G250" s="20"/>
      <c r="H250" s="21">
        <f>ROUND(SUM(H242:H249),5)</f>
        <v>78527.91</v>
      </c>
      <c r="I250" s="20"/>
      <c r="J250" s="21">
        <f>ROUND(SUM(J242:J249),5)</f>
        <v>65669.759999999995</v>
      </c>
      <c r="K250" s="20"/>
      <c r="L250" s="21">
        <f t="shared" si="9"/>
        <v>12858.15</v>
      </c>
      <c r="M250" s="10"/>
    </row>
    <row r="251" spans="1:13" ht="16.5" outlineLevel="1" thickBot="1">
      <c r="A251" s="1"/>
      <c r="B251" s="1"/>
      <c r="C251" s="1"/>
      <c r="D251" s="1" t="s">
        <v>249</v>
      </c>
      <c r="E251" s="1"/>
      <c r="F251" s="1"/>
      <c r="G251" s="1"/>
      <c r="H251" s="12">
        <v>227.81</v>
      </c>
      <c r="I251" s="10"/>
      <c r="J251" s="12">
        <v>0</v>
      </c>
      <c r="K251" s="10"/>
      <c r="L251" s="12">
        <f t="shared" si="9"/>
        <v>227.81</v>
      </c>
      <c r="M251" s="10"/>
    </row>
    <row r="252" spans="1:13" ht="16.5" thickBot="1">
      <c r="A252" s="18"/>
      <c r="B252" s="18"/>
      <c r="C252" s="18" t="s">
        <v>250</v>
      </c>
      <c r="D252" s="18"/>
      <c r="E252" s="18"/>
      <c r="F252" s="18"/>
      <c r="G252" s="18"/>
      <c r="H252" s="19">
        <f>ROUND(H57+H96+H132+H159+H174+H193+H210+H221+H241+SUM(H250:H251),5)</f>
        <v>2762695.78</v>
      </c>
      <c r="I252" s="18"/>
      <c r="J252" s="19">
        <f>ROUND(J57+J96+J132+J159+J174+J193+J210+J221+J241+SUM(J250:J251),5)</f>
        <v>2642953.5699999998</v>
      </c>
      <c r="K252" s="18"/>
      <c r="L252" s="19">
        <f t="shared" si="9"/>
        <v>119742.21</v>
      </c>
      <c r="M252" s="10"/>
    </row>
    <row r="253" spans="1:13">
      <c r="A253" s="18" t="s">
        <v>251</v>
      </c>
      <c r="B253" s="18"/>
      <c r="C253" s="18"/>
      <c r="D253" s="18"/>
      <c r="E253" s="18"/>
      <c r="F253" s="18"/>
      <c r="G253" s="18"/>
      <c r="H253" s="22">
        <f>ROUND(H3+H56-H252,5)</f>
        <v>153658.09</v>
      </c>
      <c r="I253" s="18"/>
      <c r="J253" s="22">
        <f>ROUND(J3+J56-J252,5)</f>
        <v>197770.33</v>
      </c>
      <c r="K253" s="18"/>
      <c r="L253" s="22">
        <f t="shared" si="9"/>
        <v>-44112.24</v>
      </c>
      <c r="M253" s="10"/>
    </row>
    <row r="254" spans="1:13" outlineLevel="1">
      <c r="A254" s="1" t="s">
        <v>252</v>
      </c>
      <c r="B254" s="1"/>
      <c r="C254" s="1"/>
      <c r="D254" s="1"/>
      <c r="E254" s="1"/>
      <c r="F254" s="1"/>
      <c r="G254" s="1"/>
      <c r="H254" s="9"/>
      <c r="I254" s="10"/>
      <c r="J254" s="9"/>
      <c r="K254" s="10"/>
      <c r="L254" s="9"/>
      <c r="M254" s="10"/>
    </row>
    <row r="255" spans="1:13" outlineLevel="2">
      <c r="A255" s="1"/>
      <c r="B255" s="1" t="s">
        <v>253</v>
      </c>
      <c r="C255" s="1"/>
      <c r="D255" s="1"/>
      <c r="E255" s="1"/>
      <c r="F255" s="1"/>
      <c r="G255" s="1"/>
      <c r="H255" s="9"/>
      <c r="I255" s="10"/>
      <c r="J255" s="9"/>
      <c r="K255" s="10"/>
      <c r="L255" s="9"/>
      <c r="M255" s="10"/>
    </row>
    <row r="256" spans="1:13" outlineLevel="3">
      <c r="A256" s="1"/>
      <c r="B256" s="1"/>
      <c r="C256" s="1" t="s">
        <v>254</v>
      </c>
      <c r="D256" s="1"/>
      <c r="E256" s="1"/>
      <c r="F256" s="1"/>
      <c r="G256" s="1"/>
      <c r="H256" s="9"/>
      <c r="I256" s="10"/>
      <c r="J256" s="9"/>
      <c r="K256" s="10"/>
      <c r="L256" s="9"/>
      <c r="M256" s="10"/>
    </row>
    <row r="257" spans="1:13" outlineLevel="3">
      <c r="A257" s="1"/>
      <c r="B257" s="1"/>
      <c r="C257" s="1"/>
      <c r="D257" s="1" t="s">
        <v>255</v>
      </c>
      <c r="E257" s="1"/>
      <c r="F257" s="1"/>
      <c r="G257" s="1"/>
      <c r="H257" s="9">
        <v>2000.01</v>
      </c>
      <c r="I257" s="10"/>
      <c r="J257" s="9">
        <v>0</v>
      </c>
      <c r="K257" s="10"/>
      <c r="L257" s="9">
        <f t="shared" ref="L257:L262" si="10">ROUND((H257-J257),5)</f>
        <v>2000.01</v>
      </c>
      <c r="M257" s="10"/>
    </row>
    <row r="258" spans="1:13" outlineLevel="3">
      <c r="A258" s="1"/>
      <c r="B258" s="1"/>
      <c r="C258" s="1"/>
      <c r="D258" s="1" t="s">
        <v>256</v>
      </c>
      <c r="E258" s="1"/>
      <c r="F258" s="1"/>
      <c r="G258" s="1"/>
      <c r="H258" s="9">
        <v>26123.29</v>
      </c>
      <c r="I258" s="10"/>
      <c r="J258" s="9">
        <v>0</v>
      </c>
      <c r="K258" s="10"/>
      <c r="L258" s="9">
        <f t="shared" si="10"/>
        <v>26123.29</v>
      </c>
      <c r="M258" s="10"/>
    </row>
    <row r="259" spans="1:13" outlineLevel="3">
      <c r="A259" s="1"/>
      <c r="B259" s="1"/>
      <c r="C259" s="1"/>
      <c r="D259" s="1" t="s">
        <v>257</v>
      </c>
      <c r="E259" s="1"/>
      <c r="F259" s="1"/>
      <c r="G259" s="1"/>
      <c r="H259" s="9">
        <v>-26176.28</v>
      </c>
      <c r="I259" s="10"/>
      <c r="J259" s="9">
        <v>-52246.58</v>
      </c>
      <c r="K259" s="10"/>
      <c r="L259" s="9">
        <f t="shared" si="10"/>
        <v>26070.3</v>
      </c>
      <c r="M259" s="10"/>
    </row>
    <row r="260" spans="1:13" outlineLevel="3">
      <c r="A260" s="1"/>
      <c r="B260" s="1"/>
      <c r="C260" s="1"/>
      <c r="D260" s="1" t="s">
        <v>258</v>
      </c>
      <c r="E260" s="1"/>
      <c r="F260" s="1"/>
      <c r="G260" s="1"/>
      <c r="H260" s="9">
        <v>2388</v>
      </c>
      <c r="I260" s="10"/>
      <c r="J260" s="9">
        <v>22448.39</v>
      </c>
      <c r="K260" s="10"/>
      <c r="L260" s="9">
        <f t="shared" si="10"/>
        <v>-20060.39</v>
      </c>
      <c r="M260" s="10"/>
    </row>
    <row r="261" spans="1:13" ht="16.5" outlineLevel="3" thickBot="1">
      <c r="A261" s="1"/>
      <c r="B261" s="1"/>
      <c r="C261" s="1"/>
      <c r="D261" s="1" t="s">
        <v>259</v>
      </c>
      <c r="E261" s="1"/>
      <c r="F261" s="1"/>
      <c r="G261" s="1"/>
      <c r="H261" s="11">
        <v>-7585.8</v>
      </c>
      <c r="I261" s="10"/>
      <c r="J261" s="11">
        <v>-892445.53</v>
      </c>
      <c r="K261" s="10"/>
      <c r="L261" s="11">
        <f t="shared" si="10"/>
        <v>884859.73</v>
      </c>
      <c r="M261" s="10"/>
    </row>
    <row r="262" spans="1:13" outlineLevel="2">
      <c r="A262" s="1"/>
      <c r="B262" s="1"/>
      <c r="C262" s="1" t="s">
        <v>260</v>
      </c>
      <c r="D262" s="1"/>
      <c r="E262" s="1"/>
      <c r="F262" s="1"/>
      <c r="G262" s="1"/>
      <c r="H262" s="9">
        <f>ROUND(SUM(H256:H261),5)</f>
        <v>-3250.78</v>
      </c>
      <c r="I262" s="10"/>
      <c r="J262" s="9">
        <f>ROUND(SUM(J256:J261),5)</f>
        <v>-922243.72</v>
      </c>
      <c r="K262" s="10"/>
      <c r="L262" s="9">
        <f t="shared" si="10"/>
        <v>918992.94</v>
      </c>
      <c r="M262" s="10"/>
    </row>
    <row r="263" spans="1:13" outlineLevel="3">
      <c r="A263" s="1"/>
      <c r="B263" s="1"/>
      <c r="C263" s="1" t="s">
        <v>261</v>
      </c>
      <c r="D263" s="1"/>
      <c r="E263" s="1"/>
      <c r="F263" s="1"/>
      <c r="G263" s="1"/>
      <c r="H263" s="9"/>
      <c r="I263" s="10"/>
      <c r="J263" s="9"/>
      <c r="K263" s="10"/>
      <c r="L263" s="9"/>
      <c r="M263" s="10"/>
    </row>
    <row r="264" spans="1:13" outlineLevel="3">
      <c r="A264" s="1"/>
      <c r="B264" s="1"/>
      <c r="C264" s="1"/>
      <c r="D264" s="1" t="s">
        <v>262</v>
      </c>
      <c r="E264" s="1"/>
      <c r="F264" s="1"/>
      <c r="G264" s="1"/>
      <c r="H264" s="9">
        <v>9685</v>
      </c>
      <c r="I264" s="10"/>
      <c r="J264" s="9">
        <v>14025</v>
      </c>
      <c r="K264" s="10"/>
      <c r="L264" s="9">
        <f t="shared" ref="L264:L274" si="11">ROUND((H264-J264),5)</f>
        <v>-4340</v>
      </c>
      <c r="M264" s="10"/>
    </row>
    <row r="265" spans="1:13" outlineLevel="3">
      <c r="A265" s="1"/>
      <c r="B265" s="1"/>
      <c r="C265" s="1"/>
      <c r="D265" s="1" t="s">
        <v>263</v>
      </c>
      <c r="E265" s="1"/>
      <c r="F265" s="1"/>
      <c r="G265" s="1"/>
      <c r="H265" s="9">
        <v>-9685</v>
      </c>
      <c r="I265" s="10"/>
      <c r="J265" s="9">
        <v>-14025</v>
      </c>
      <c r="K265" s="10"/>
      <c r="L265" s="9">
        <f t="shared" si="11"/>
        <v>4340</v>
      </c>
      <c r="M265" s="10"/>
    </row>
    <row r="266" spans="1:13" outlineLevel="3">
      <c r="A266" s="1"/>
      <c r="B266" s="1"/>
      <c r="C266" s="1"/>
      <c r="D266" s="1" t="s">
        <v>264</v>
      </c>
      <c r="E266" s="1"/>
      <c r="F266" s="1"/>
      <c r="G266" s="1"/>
      <c r="H266" s="9">
        <v>20480</v>
      </c>
      <c r="I266" s="10"/>
      <c r="J266" s="9">
        <v>21451.25</v>
      </c>
      <c r="K266" s="10"/>
      <c r="L266" s="9">
        <f t="shared" si="11"/>
        <v>-971.25</v>
      </c>
      <c r="M266" s="10"/>
    </row>
    <row r="267" spans="1:13" outlineLevel="3">
      <c r="A267" s="1"/>
      <c r="B267" s="1"/>
      <c r="C267" s="1"/>
      <c r="D267" s="1" t="s">
        <v>265</v>
      </c>
      <c r="E267" s="1"/>
      <c r="F267" s="1"/>
      <c r="G267" s="1"/>
      <c r="H267" s="9">
        <v>-20480</v>
      </c>
      <c r="I267" s="10"/>
      <c r="J267" s="9">
        <v>-21451.25</v>
      </c>
      <c r="K267" s="10"/>
      <c r="L267" s="9">
        <f t="shared" si="11"/>
        <v>971.25</v>
      </c>
      <c r="M267" s="10"/>
    </row>
    <row r="268" spans="1:13" outlineLevel="3">
      <c r="A268" s="1"/>
      <c r="B268" s="1"/>
      <c r="C268" s="1"/>
      <c r="D268" s="1" t="s">
        <v>266</v>
      </c>
      <c r="E268" s="1"/>
      <c r="F268" s="1"/>
      <c r="G268" s="1"/>
      <c r="H268" s="9">
        <v>35659.5</v>
      </c>
      <c r="I268" s="10"/>
      <c r="J268" s="9">
        <v>35373.9</v>
      </c>
      <c r="K268" s="10"/>
      <c r="L268" s="9">
        <f t="shared" si="11"/>
        <v>285.60000000000002</v>
      </c>
      <c r="M268" s="10"/>
    </row>
    <row r="269" spans="1:13" outlineLevel="3">
      <c r="A269" s="1"/>
      <c r="B269" s="1"/>
      <c r="C269" s="1"/>
      <c r="D269" s="1" t="s">
        <v>267</v>
      </c>
      <c r="E269" s="1"/>
      <c r="F269" s="1"/>
      <c r="G269" s="1"/>
      <c r="H269" s="9">
        <v>-35659.5</v>
      </c>
      <c r="I269" s="10"/>
      <c r="J269" s="9">
        <v>-35373.9</v>
      </c>
      <c r="K269" s="10"/>
      <c r="L269" s="9">
        <f t="shared" si="11"/>
        <v>-285.60000000000002</v>
      </c>
      <c r="M269" s="10"/>
    </row>
    <row r="270" spans="1:13" outlineLevel="3">
      <c r="A270" s="1"/>
      <c r="B270" s="1"/>
      <c r="C270" s="1"/>
      <c r="D270" s="1" t="s">
        <v>268</v>
      </c>
      <c r="E270" s="1"/>
      <c r="F270" s="1"/>
      <c r="G270" s="1"/>
      <c r="H270" s="9">
        <v>57458</v>
      </c>
      <c r="I270" s="10"/>
      <c r="J270" s="9">
        <v>83674.09</v>
      </c>
      <c r="K270" s="10"/>
      <c r="L270" s="9">
        <f t="shared" si="11"/>
        <v>-26216.09</v>
      </c>
      <c r="M270" s="10"/>
    </row>
    <row r="271" spans="1:13" outlineLevel="3">
      <c r="A271" s="1"/>
      <c r="B271" s="1"/>
      <c r="C271" s="1"/>
      <c r="D271" s="1" t="s">
        <v>269</v>
      </c>
      <c r="E271" s="1"/>
      <c r="F271" s="1"/>
      <c r="G271" s="1"/>
      <c r="H271" s="9">
        <v>-57458</v>
      </c>
      <c r="I271" s="10"/>
      <c r="J271" s="9">
        <v>-83674.09</v>
      </c>
      <c r="K271" s="10"/>
      <c r="L271" s="9">
        <f t="shared" si="11"/>
        <v>26216.09</v>
      </c>
      <c r="M271" s="10"/>
    </row>
    <row r="272" spans="1:13" outlineLevel="3">
      <c r="A272" s="1"/>
      <c r="B272" s="1"/>
      <c r="C272" s="1"/>
      <c r="D272" s="1" t="s">
        <v>270</v>
      </c>
      <c r="E272" s="1"/>
      <c r="F272" s="1"/>
      <c r="G272" s="1"/>
      <c r="H272" s="9">
        <v>99420.04</v>
      </c>
      <c r="I272" s="10"/>
      <c r="J272" s="9">
        <v>1588.8</v>
      </c>
      <c r="K272" s="10"/>
      <c r="L272" s="9">
        <f t="shared" si="11"/>
        <v>97831.24</v>
      </c>
      <c r="M272" s="10"/>
    </row>
    <row r="273" spans="1:13" ht="16.5" outlineLevel="3" thickBot="1">
      <c r="A273" s="1"/>
      <c r="B273" s="1"/>
      <c r="C273" s="1"/>
      <c r="D273" s="1" t="s">
        <v>271</v>
      </c>
      <c r="E273" s="1"/>
      <c r="F273" s="1"/>
      <c r="G273" s="1"/>
      <c r="H273" s="11">
        <v>-99420.04</v>
      </c>
      <c r="I273" s="10"/>
      <c r="J273" s="11">
        <v>-1588.8</v>
      </c>
      <c r="K273" s="10"/>
      <c r="L273" s="11">
        <f t="shared" si="11"/>
        <v>-97831.24</v>
      </c>
      <c r="M273" s="10"/>
    </row>
    <row r="274" spans="1:13" outlineLevel="2">
      <c r="A274" s="1"/>
      <c r="B274" s="1"/>
      <c r="C274" s="1" t="s">
        <v>272</v>
      </c>
      <c r="D274" s="1"/>
      <c r="E274" s="1"/>
      <c r="F274" s="1"/>
      <c r="G274" s="1"/>
      <c r="H274" s="9">
        <f>ROUND(SUM(H263:H273),5)</f>
        <v>0</v>
      </c>
      <c r="I274" s="10"/>
      <c r="J274" s="9">
        <f>ROUND(SUM(J263:J273),5)</f>
        <v>0</v>
      </c>
      <c r="K274" s="10"/>
      <c r="L274" s="9">
        <f t="shared" si="11"/>
        <v>0</v>
      </c>
      <c r="M274" s="10"/>
    </row>
    <row r="275" spans="1:13" outlineLevel="3">
      <c r="A275" s="1"/>
      <c r="B275" s="1"/>
      <c r="C275" s="1" t="s">
        <v>273</v>
      </c>
      <c r="D275" s="1"/>
      <c r="E275" s="1"/>
      <c r="F275" s="1"/>
      <c r="G275" s="1"/>
      <c r="H275" s="9"/>
      <c r="I275" s="10"/>
      <c r="J275" s="9"/>
      <c r="K275" s="10"/>
      <c r="L275" s="9"/>
      <c r="M275" s="10"/>
    </row>
    <row r="276" spans="1:13" outlineLevel="3">
      <c r="A276" s="1"/>
      <c r="B276" s="1"/>
      <c r="C276" s="1"/>
      <c r="D276" s="1" t="s">
        <v>274</v>
      </c>
      <c r="E276" s="1"/>
      <c r="F276" s="1"/>
      <c r="G276" s="1"/>
      <c r="H276" s="9">
        <v>1250</v>
      </c>
      <c r="I276" s="10"/>
      <c r="J276" s="9">
        <v>0</v>
      </c>
      <c r="K276" s="10"/>
      <c r="L276" s="9">
        <f t="shared" ref="L276:L282" si="12">ROUND((H276-J276),5)</f>
        <v>1250</v>
      </c>
      <c r="M276" s="10"/>
    </row>
    <row r="277" spans="1:13" outlineLevel="3">
      <c r="A277" s="1"/>
      <c r="B277" s="1"/>
      <c r="C277" s="1"/>
      <c r="D277" s="1" t="s">
        <v>275</v>
      </c>
      <c r="E277" s="1"/>
      <c r="F277" s="1"/>
      <c r="G277" s="1"/>
      <c r="H277" s="9">
        <v>0</v>
      </c>
      <c r="I277" s="10"/>
      <c r="J277" s="9">
        <v>-3880.12</v>
      </c>
      <c r="K277" s="10"/>
      <c r="L277" s="9">
        <f t="shared" si="12"/>
        <v>3880.12</v>
      </c>
      <c r="M277" s="10"/>
    </row>
    <row r="278" spans="1:13" outlineLevel="3">
      <c r="A278" s="1"/>
      <c r="B278" s="1"/>
      <c r="C278" s="1"/>
      <c r="D278" s="1" t="s">
        <v>276</v>
      </c>
      <c r="E278" s="1"/>
      <c r="F278" s="1"/>
      <c r="G278" s="1"/>
      <c r="H278" s="9">
        <v>9790</v>
      </c>
      <c r="I278" s="10"/>
      <c r="J278" s="9">
        <v>10742.98</v>
      </c>
      <c r="K278" s="10"/>
      <c r="L278" s="9">
        <f t="shared" si="12"/>
        <v>-952.98</v>
      </c>
      <c r="M278" s="10"/>
    </row>
    <row r="279" spans="1:13" outlineLevel="3">
      <c r="A279" s="1"/>
      <c r="B279" s="1"/>
      <c r="C279" s="1"/>
      <c r="D279" s="1" t="s">
        <v>277</v>
      </c>
      <c r="E279" s="1"/>
      <c r="F279" s="1"/>
      <c r="G279" s="1"/>
      <c r="H279" s="9">
        <v>-9790</v>
      </c>
      <c r="I279" s="10"/>
      <c r="J279" s="9">
        <v>-10742.98</v>
      </c>
      <c r="K279" s="10"/>
      <c r="L279" s="9">
        <f t="shared" si="12"/>
        <v>952.98</v>
      </c>
      <c r="M279" s="10"/>
    </row>
    <row r="280" spans="1:13" outlineLevel="3">
      <c r="A280" s="1"/>
      <c r="B280" s="1"/>
      <c r="C280" s="1"/>
      <c r="D280" s="1" t="s">
        <v>278</v>
      </c>
      <c r="E280" s="1"/>
      <c r="F280" s="1"/>
      <c r="G280" s="1"/>
      <c r="H280" s="9">
        <v>57745</v>
      </c>
      <c r="I280" s="10"/>
      <c r="J280" s="9">
        <v>3675</v>
      </c>
      <c r="K280" s="10"/>
      <c r="L280" s="9">
        <f t="shared" si="12"/>
        <v>54070</v>
      </c>
      <c r="M280" s="10"/>
    </row>
    <row r="281" spans="1:13" ht="16.5" outlineLevel="3" thickBot="1">
      <c r="A281" s="1"/>
      <c r="B281" s="1"/>
      <c r="C281" s="1"/>
      <c r="D281" s="1" t="s">
        <v>279</v>
      </c>
      <c r="E281" s="1"/>
      <c r="F281" s="1"/>
      <c r="G281" s="1"/>
      <c r="H281" s="11">
        <v>-57745</v>
      </c>
      <c r="I281" s="10"/>
      <c r="J281" s="11">
        <v>-3675</v>
      </c>
      <c r="K281" s="10"/>
      <c r="L281" s="11">
        <f t="shared" si="12"/>
        <v>-54070</v>
      </c>
      <c r="M281" s="10"/>
    </row>
    <row r="282" spans="1:13" outlineLevel="2">
      <c r="A282" s="1"/>
      <c r="B282" s="1"/>
      <c r="C282" s="1" t="s">
        <v>280</v>
      </c>
      <c r="D282" s="1"/>
      <c r="E282" s="1"/>
      <c r="F282" s="1"/>
      <c r="G282" s="1"/>
      <c r="H282" s="9">
        <f>ROUND(SUM(H275:H281),5)</f>
        <v>1250</v>
      </c>
      <c r="I282" s="10"/>
      <c r="J282" s="9">
        <f>ROUND(SUM(J275:J281),5)</f>
        <v>-3880.12</v>
      </c>
      <c r="K282" s="10"/>
      <c r="L282" s="9">
        <f t="shared" si="12"/>
        <v>5130.12</v>
      </c>
      <c r="M282" s="10"/>
    </row>
    <row r="283" spans="1:13" outlineLevel="3">
      <c r="A283" s="1"/>
      <c r="B283" s="1"/>
      <c r="C283" s="1" t="s">
        <v>281</v>
      </c>
      <c r="D283" s="1"/>
      <c r="E283" s="1"/>
      <c r="F283" s="1"/>
      <c r="G283" s="1"/>
      <c r="H283" s="9"/>
      <c r="I283" s="10"/>
      <c r="J283" s="9"/>
      <c r="K283" s="10"/>
      <c r="L283" s="9"/>
      <c r="M283" s="10"/>
    </row>
    <row r="284" spans="1:13" outlineLevel="3">
      <c r="A284" s="1"/>
      <c r="B284" s="1"/>
      <c r="C284" s="1"/>
      <c r="D284" s="1" t="s">
        <v>282</v>
      </c>
      <c r="E284" s="1"/>
      <c r="F284" s="1"/>
      <c r="G284" s="1"/>
      <c r="H284" s="9">
        <v>7495.35</v>
      </c>
      <c r="I284" s="10"/>
      <c r="J284" s="9">
        <v>5513.89</v>
      </c>
      <c r="K284" s="10"/>
      <c r="L284" s="9">
        <f t="shared" ref="L284:L289" si="13">ROUND((H284-J284),5)</f>
        <v>1981.46</v>
      </c>
      <c r="M284" s="10"/>
    </row>
    <row r="285" spans="1:13" outlineLevel="3">
      <c r="A285" s="1"/>
      <c r="B285" s="1"/>
      <c r="C285" s="1"/>
      <c r="D285" s="1" t="s">
        <v>283</v>
      </c>
      <c r="E285" s="1"/>
      <c r="F285" s="1"/>
      <c r="G285" s="1"/>
      <c r="H285" s="9">
        <v>-7495.35</v>
      </c>
      <c r="I285" s="10"/>
      <c r="J285" s="9">
        <v>-5513.89</v>
      </c>
      <c r="K285" s="10"/>
      <c r="L285" s="9">
        <f t="shared" si="13"/>
        <v>-1981.46</v>
      </c>
      <c r="M285" s="10"/>
    </row>
    <row r="286" spans="1:13" outlineLevel="3">
      <c r="A286" s="1"/>
      <c r="B286" s="1"/>
      <c r="C286" s="1"/>
      <c r="D286" s="1" t="s">
        <v>284</v>
      </c>
      <c r="E286" s="1"/>
      <c r="F286" s="1"/>
      <c r="G286" s="1"/>
      <c r="H286" s="9">
        <v>2608.69</v>
      </c>
      <c r="I286" s="10"/>
      <c r="J286" s="9">
        <v>0</v>
      </c>
      <c r="K286" s="10"/>
      <c r="L286" s="9">
        <f t="shared" si="13"/>
        <v>2608.69</v>
      </c>
      <c r="M286" s="10"/>
    </row>
    <row r="287" spans="1:13" ht="16.5" outlineLevel="3" thickBot="1">
      <c r="A287" s="1"/>
      <c r="B287" s="1"/>
      <c r="C287" s="1"/>
      <c r="D287" s="1" t="s">
        <v>285</v>
      </c>
      <c r="E287" s="1"/>
      <c r="F287" s="1"/>
      <c r="G287" s="1"/>
      <c r="H287" s="12">
        <v>-2608.69</v>
      </c>
      <c r="I287" s="10"/>
      <c r="J287" s="12">
        <v>0</v>
      </c>
      <c r="K287" s="10"/>
      <c r="L287" s="12">
        <f t="shared" si="13"/>
        <v>-2608.69</v>
      </c>
      <c r="M287" s="10"/>
    </row>
    <row r="288" spans="1:13" ht="16.5" outlineLevel="2" thickBot="1">
      <c r="A288" s="1"/>
      <c r="B288" s="1"/>
      <c r="C288" s="1" t="s">
        <v>286</v>
      </c>
      <c r="D288" s="1"/>
      <c r="E288" s="1"/>
      <c r="F288" s="1"/>
      <c r="G288" s="1"/>
      <c r="H288" s="14">
        <f>ROUND(SUM(H283:H287),5)</f>
        <v>0</v>
      </c>
      <c r="I288" s="10"/>
      <c r="J288" s="14">
        <f>ROUND(SUM(J283:J287),5)</f>
        <v>0</v>
      </c>
      <c r="K288" s="10"/>
      <c r="L288" s="14">
        <f t="shared" si="13"/>
        <v>0</v>
      </c>
      <c r="M288" s="10"/>
    </row>
    <row r="289" spans="1:13" outlineLevel="1">
      <c r="A289" s="1"/>
      <c r="B289" s="1" t="s">
        <v>287</v>
      </c>
      <c r="C289" s="1"/>
      <c r="D289" s="1"/>
      <c r="E289" s="1"/>
      <c r="F289" s="1"/>
      <c r="G289" s="1"/>
      <c r="H289" s="9">
        <f>ROUND(H255+H262+H274+H282+H288,5)</f>
        <v>-2000.78</v>
      </c>
      <c r="I289" s="10"/>
      <c r="J289" s="9">
        <f>ROUND(J255+J262+J274+J282+J288,5)</f>
        <v>-926123.84</v>
      </c>
      <c r="K289" s="10"/>
      <c r="L289" s="9">
        <f t="shared" si="13"/>
        <v>924123.06</v>
      </c>
      <c r="M289" s="10"/>
    </row>
    <row r="290" spans="1:13" outlineLevel="2">
      <c r="A290" s="1"/>
      <c r="B290" s="1" t="s">
        <v>288</v>
      </c>
      <c r="C290" s="1"/>
      <c r="D290" s="1"/>
      <c r="E290" s="1"/>
      <c r="F290" s="1"/>
      <c r="G290" s="1"/>
      <c r="H290" s="9"/>
      <c r="I290" s="10"/>
      <c r="J290" s="9"/>
      <c r="K290" s="10"/>
      <c r="L290" s="9"/>
      <c r="M290" s="10"/>
    </row>
    <row r="291" spans="1:13" outlineLevel="2">
      <c r="A291" s="1"/>
      <c r="B291" s="1"/>
      <c r="C291" s="1" t="s">
        <v>289</v>
      </c>
      <c r="D291" s="1"/>
      <c r="E291" s="1"/>
      <c r="F291" s="1"/>
      <c r="G291" s="1"/>
      <c r="H291" s="9">
        <v>0</v>
      </c>
      <c r="I291" s="10"/>
      <c r="J291" s="9">
        <v>3415.03</v>
      </c>
      <c r="K291" s="10"/>
      <c r="L291" s="9">
        <f>ROUND((H291-J291),5)</f>
        <v>-3415.03</v>
      </c>
      <c r="M291" s="10"/>
    </row>
    <row r="292" spans="1:13" outlineLevel="2">
      <c r="A292" s="1"/>
      <c r="B292" s="1"/>
      <c r="C292" s="1" t="s">
        <v>290</v>
      </c>
      <c r="D292" s="1"/>
      <c r="E292" s="1"/>
      <c r="F292" s="1"/>
      <c r="G292" s="1"/>
      <c r="H292" s="9">
        <v>12842.23</v>
      </c>
      <c r="I292" s="10"/>
      <c r="J292" s="9">
        <v>31527.5</v>
      </c>
      <c r="K292" s="10"/>
      <c r="L292" s="9">
        <f>ROUND((H292-J292),5)</f>
        <v>-18685.27</v>
      </c>
      <c r="M292" s="10"/>
    </row>
    <row r="293" spans="1:13" outlineLevel="3">
      <c r="A293" s="1"/>
      <c r="B293" s="1"/>
      <c r="C293" s="1" t="s">
        <v>291</v>
      </c>
      <c r="D293" s="1"/>
      <c r="E293" s="1"/>
      <c r="F293" s="1"/>
      <c r="G293" s="1"/>
      <c r="H293" s="9"/>
      <c r="I293" s="10"/>
      <c r="J293" s="9"/>
      <c r="K293" s="10"/>
      <c r="L293" s="9"/>
      <c r="M293" s="10"/>
    </row>
    <row r="294" spans="1:13" outlineLevel="3">
      <c r="A294" s="1"/>
      <c r="B294" s="1"/>
      <c r="C294" s="1"/>
      <c r="D294" s="1" t="s">
        <v>292</v>
      </c>
      <c r="E294" s="1"/>
      <c r="F294" s="1"/>
      <c r="G294" s="1"/>
      <c r="H294" s="9">
        <v>45969.34</v>
      </c>
      <c r="I294" s="10"/>
      <c r="J294" s="9">
        <v>9202.1</v>
      </c>
      <c r="K294" s="10"/>
      <c r="L294" s="9">
        <f t="shared" ref="L294:L310" si="14">ROUND((H294-J294),5)</f>
        <v>36767.24</v>
      </c>
      <c r="M294" s="10"/>
    </row>
    <row r="295" spans="1:13" outlineLevel="3">
      <c r="A295" s="1"/>
      <c r="B295" s="1"/>
      <c r="C295" s="1"/>
      <c r="D295" s="1" t="s">
        <v>293</v>
      </c>
      <c r="E295" s="1"/>
      <c r="F295" s="1"/>
      <c r="G295" s="1"/>
      <c r="H295" s="9">
        <v>-35000</v>
      </c>
      <c r="I295" s="10"/>
      <c r="J295" s="9">
        <v>0</v>
      </c>
      <c r="K295" s="10"/>
      <c r="L295" s="9">
        <f t="shared" si="14"/>
        <v>-35000</v>
      </c>
      <c r="M295" s="10"/>
    </row>
    <row r="296" spans="1:13" outlineLevel="3">
      <c r="A296" s="1"/>
      <c r="B296" s="1"/>
      <c r="C296" s="1"/>
      <c r="D296" s="1" t="s">
        <v>294</v>
      </c>
      <c r="E296" s="1"/>
      <c r="F296" s="1"/>
      <c r="G296" s="1"/>
      <c r="H296" s="9">
        <v>-92500</v>
      </c>
      <c r="I296" s="10"/>
      <c r="J296" s="9">
        <v>-92500</v>
      </c>
      <c r="K296" s="10"/>
      <c r="L296" s="9">
        <f t="shared" si="14"/>
        <v>0</v>
      </c>
      <c r="M296" s="10"/>
    </row>
    <row r="297" spans="1:13" outlineLevel="3">
      <c r="A297" s="1"/>
      <c r="B297" s="1"/>
      <c r="C297" s="1"/>
      <c r="D297" s="1" t="s">
        <v>295</v>
      </c>
      <c r="E297" s="1"/>
      <c r="F297" s="1"/>
      <c r="G297" s="1"/>
      <c r="H297" s="9">
        <v>-25000</v>
      </c>
      <c r="I297" s="10"/>
      <c r="J297" s="9">
        <v>0</v>
      </c>
      <c r="K297" s="10"/>
      <c r="L297" s="9">
        <f t="shared" si="14"/>
        <v>-25000</v>
      </c>
      <c r="M297" s="10"/>
    </row>
    <row r="298" spans="1:13" outlineLevel="3">
      <c r="A298" s="1"/>
      <c r="B298" s="1"/>
      <c r="C298" s="1"/>
      <c r="D298" s="1" t="s">
        <v>296</v>
      </c>
      <c r="E298" s="1"/>
      <c r="F298" s="1"/>
      <c r="G298" s="1"/>
      <c r="H298" s="9">
        <v>16067</v>
      </c>
      <c r="I298" s="10"/>
      <c r="J298" s="9">
        <v>1600</v>
      </c>
      <c r="K298" s="10"/>
      <c r="L298" s="9">
        <f t="shared" si="14"/>
        <v>14467</v>
      </c>
      <c r="M298" s="10"/>
    </row>
    <row r="299" spans="1:13" ht="16.5" outlineLevel="3" thickBot="1">
      <c r="A299" s="1"/>
      <c r="B299" s="1"/>
      <c r="C299" s="1"/>
      <c r="D299" s="1" t="s">
        <v>297</v>
      </c>
      <c r="E299" s="1"/>
      <c r="F299" s="1"/>
      <c r="G299" s="1"/>
      <c r="H299" s="11">
        <v>-1666.67</v>
      </c>
      <c r="I299" s="10"/>
      <c r="J299" s="11">
        <v>0</v>
      </c>
      <c r="K299" s="10"/>
      <c r="L299" s="11">
        <f t="shared" si="14"/>
        <v>-1666.67</v>
      </c>
      <c r="M299" s="10"/>
    </row>
    <row r="300" spans="1:13" outlineLevel="2">
      <c r="A300" s="1"/>
      <c r="B300" s="1"/>
      <c r="C300" s="1" t="s">
        <v>298</v>
      </c>
      <c r="D300" s="1"/>
      <c r="E300" s="1"/>
      <c r="F300" s="1"/>
      <c r="G300" s="1"/>
      <c r="H300" s="9">
        <f>ROUND(SUM(H293:H299),5)</f>
        <v>-92130.33</v>
      </c>
      <c r="I300" s="10"/>
      <c r="J300" s="9">
        <f>ROUND(SUM(J293:J299),5)</f>
        <v>-81697.899999999994</v>
      </c>
      <c r="K300" s="10"/>
      <c r="L300" s="9">
        <f t="shared" si="14"/>
        <v>-10432.43</v>
      </c>
      <c r="M300" s="10"/>
    </row>
    <row r="301" spans="1:13" outlineLevel="2">
      <c r="A301" s="1"/>
      <c r="B301" s="1"/>
      <c r="C301" s="1" t="s">
        <v>299</v>
      </c>
      <c r="D301" s="1"/>
      <c r="E301" s="1"/>
      <c r="F301" s="1"/>
      <c r="G301" s="1"/>
      <c r="H301" s="9">
        <v>0</v>
      </c>
      <c r="I301" s="10"/>
      <c r="J301" s="9">
        <v>-8077.36</v>
      </c>
      <c r="K301" s="10"/>
      <c r="L301" s="9">
        <f t="shared" si="14"/>
        <v>8077.36</v>
      </c>
      <c r="M301" s="10"/>
    </row>
    <row r="302" spans="1:13" outlineLevel="2">
      <c r="A302" s="1"/>
      <c r="B302" s="1"/>
      <c r="C302" s="1" t="s">
        <v>300</v>
      </c>
      <c r="D302" s="1"/>
      <c r="E302" s="1"/>
      <c r="F302" s="1"/>
      <c r="G302" s="1"/>
      <c r="H302" s="9">
        <v>0</v>
      </c>
      <c r="I302" s="10"/>
      <c r="J302" s="9">
        <v>801.74</v>
      </c>
      <c r="K302" s="10"/>
      <c r="L302" s="9">
        <f t="shared" si="14"/>
        <v>-801.74</v>
      </c>
      <c r="M302" s="10"/>
    </row>
    <row r="303" spans="1:13" outlineLevel="2">
      <c r="A303" s="1"/>
      <c r="B303" s="1"/>
      <c r="C303" s="1" t="s">
        <v>301</v>
      </c>
      <c r="D303" s="1"/>
      <c r="E303" s="1"/>
      <c r="F303" s="1"/>
      <c r="G303" s="1"/>
      <c r="H303" s="9">
        <v>-10835</v>
      </c>
      <c r="I303" s="10"/>
      <c r="J303" s="9">
        <v>-17258.52</v>
      </c>
      <c r="K303" s="10"/>
      <c r="L303" s="9">
        <f t="shared" si="14"/>
        <v>6423.52</v>
      </c>
      <c r="M303" s="10"/>
    </row>
    <row r="304" spans="1:13" outlineLevel="2">
      <c r="A304" s="1"/>
      <c r="B304" s="1"/>
      <c r="C304" s="1" t="s">
        <v>302</v>
      </c>
      <c r="D304" s="1"/>
      <c r="E304" s="1"/>
      <c r="F304" s="1"/>
      <c r="G304" s="1"/>
      <c r="H304" s="9">
        <v>-27047</v>
      </c>
      <c r="I304" s="10"/>
      <c r="J304" s="9">
        <v>-27901.46</v>
      </c>
      <c r="K304" s="10"/>
      <c r="L304" s="9">
        <f t="shared" si="14"/>
        <v>854.46</v>
      </c>
      <c r="M304" s="10"/>
    </row>
    <row r="305" spans="1:13" outlineLevel="2">
      <c r="A305" s="1"/>
      <c r="B305" s="1"/>
      <c r="C305" s="1" t="s">
        <v>303</v>
      </c>
      <c r="D305" s="1"/>
      <c r="E305" s="1"/>
      <c r="F305" s="1"/>
      <c r="G305" s="1"/>
      <c r="H305" s="9">
        <v>-60268</v>
      </c>
      <c r="I305" s="10"/>
      <c r="J305" s="9">
        <v>-70150.86</v>
      </c>
      <c r="K305" s="10"/>
      <c r="L305" s="9">
        <f t="shared" si="14"/>
        <v>9882.86</v>
      </c>
      <c r="M305" s="10"/>
    </row>
    <row r="306" spans="1:13" outlineLevel="2">
      <c r="A306" s="1"/>
      <c r="B306" s="1"/>
      <c r="C306" s="1" t="s">
        <v>304</v>
      </c>
      <c r="D306" s="1"/>
      <c r="E306" s="1"/>
      <c r="F306" s="1"/>
      <c r="G306" s="1"/>
      <c r="H306" s="9">
        <v>-29124.65</v>
      </c>
      <c r="I306" s="10"/>
      <c r="J306" s="9">
        <v>-29869.69</v>
      </c>
      <c r="K306" s="10"/>
      <c r="L306" s="9">
        <f t="shared" si="14"/>
        <v>745.04</v>
      </c>
      <c r="M306" s="10"/>
    </row>
    <row r="307" spans="1:13" ht="16.5" outlineLevel="2" thickBot="1">
      <c r="A307" s="1"/>
      <c r="B307" s="1"/>
      <c r="C307" s="1" t="s">
        <v>305</v>
      </c>
      <c r="D307" s="1"/>
      <c r="E307" s="1"/>
      <c r="F307" s="1"/>
      <c r="G307" s="1"/>
      <c r="H307" s="12">
        <v>-210050</v>
      </c>
      <c r="I307" s="10"/>
      <c r="J307" s="12">
        <v>0</v>
      </c>
      <c r="K307" s="10"/>
      <c r="L307" s="12">
        <f t="shared" si="14"/>
        <v>-210050</v>
      </c>
      <c r="M307" s="10"/>
    </row>
    <row r="308" spans="1:13" ht="16.5" outlineLevel="1" thickBot="1">
      <c r="A308" s="1"/>
      <c r="B308" s="1" t="s">
        <v>306</v>
      </c>
      <c r="C308" s="1"/>
      <c r="D308" s="1"/>
      <c r="E308" s="1"/>
      <c r="F308" s="1"/>
      <c r="G308" s="1"/>
      <c r="H308" s="13">
        <f>ROUND(SUM(H290:H292)+SUM(H300:H307),5)</f>
        <v>-416612.75</v>
      </c>
      <c r="I308" s="10"/>
      <c r="J308" s="13">
        <f>ROUND(SUM(J290:J292)+SUM(J300:J307),5)</f>
        <v>-199211.51999999999</v>
      </c>
      <c r="K308" s="10"/>
      <c r="L308" s="13">
        <f t="shared" si="14"/>
        <v>-217401.23</v>
      </c>
      <c r="M308" s="10"/>
    </row>
    <row r="309" spans="1:13" ht="16.5" thickBot="1">
      <c r="A309" s="18" t="s">
        <v>307</v>
      </c>
      <c r="B309" s="18"/>
      <c r="C309" s="18"/>
      <c r="D309" s="18"/>
      <c r="E309" s="18"/>
      <c r="F309" s="18"/>
      <c r="G309" s="18"/>
      <c r="H309" s="19">
        <f>ROUND(H254+H289-H308,5)</f>
        <v>414611.97</v>
      </c>
      <c r="I309" s="18"/>
      <c r="J309" s="19">
        <f>ROUND(J254+J289-J308,5)</f>
        <v>-726912.32</v>
      </c>
      <c r="K309" s="18"/>
      <c r="L309" s="19">
        <f t="shared" si="14"/>
        <v>1141524.29</v>
      </c>
      <c r="M309" s="10"/>
    </row>
    <row r="310" spans="1:13">
      <c r="A310" s="18" t="s">
        <v>308</v>
      </c>
      <c r="B310" s="18"/>
      <c r="C310" s="18"/>
      <c r="D310" s="18"/>
      <c r="E310" s="18"/>
      <c r="F310" s="18"/>
      <c r="G310" s="18"/>
      <c r="H310" s="22">
        <f>ROUND(H253+H309,5)</f>
        <v>568270.06000000006</v>
      </c>
      <c r="I310" s="18"/>
      <c r="J310" s="22">
        <f>ROUND(J253+J309,5)</f>
        <v>-529141.99</v>
      </c>
      <c r="K310" s="18"/>
      <c r="L310" s="22">
        <f t="shared" si="14"/>
        <v>1097412.05</v>
      </c>
      <c r="M310" s="10"/>
    </row>
  </sheetData>
  <pageMargins left="0" right="0" top="0.75" bottom="0.35" header="0.1" footer="0.15"/>
  <pageSetup scale="90" orientation="portrait" r:id="rId1"/>
  <headerFooter>
    <oddHeader>&amp;L&amp;"Arial,Bold"&amp;8&amp;D
&amp;T&amp;C&amp;"Arial,Bold"&amp;12 Town of Dewey Beach
&amp;14 Profit &amp;&amp; Loss Prev Year Comparison
&amp;10 April 2016 through February 2017&amp;R&amp;"-,Bold"&amp;16&amp;KFF0000DRAFT</oddHeader>
    <oddFooter>&amp;R&amp;"Arial,Bold"&amp;8 Page &amp;P of &amp;N</oddFooter>
  </headerFooter>
  <rowBreaks count="6" manualBreakCount="6">
    <brk id="56" max="16383" man="1"/>
    <brk id="96" max="16383" man="1"/>
    <brk id="132" max="16383" man="1"/>
    <brk id="174" max="16383" man="1"/>
    <brk id="221" max="16383" man="1"/>
    <brk id="253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ahudson</cp:lastModifiedBy>
  <cp:lastPrinted>2017-02-21T20:13:43Z</cp:lastPrinted>
  <dcterms:created xsi:type="dcterms:W3CDTF">2017-02-21T19:58:18Z</dcterms:created>
  <dcterms:modified xsi:type="dcterms:W3CDTF">2017-04-04T17:08:36Z</dcterms:modified>
</cp:coreProperties>
</file>