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Sheet1!$E:$K,Sheet1!$1:$2</definedName>
  </definedNames>
  <calcPr calcId="125725"/>
</workbook>
</file>

<file path=xl/calcChain.xml><?xml version="1.0" encoding="utf-8"?>
<calcChain xmlns="http://schemas.openxmlformats.org/spreadsheetml/2006/main">
  <c r="P297" i="1"/>
  <c r="P296"/>
  <c r="P295"/>
  <c r="P292"/>
  <c r="P291"/>
  <c r="P288"/>
  <c r="P287"/>
  <c r="P286"/>
  <c r="P285"/>
  <c r="P284"/>
  <c r="P283"/>
  <c r="P282"/>
  <c r="P281"/>
  <c r="P272"/>
  <c r="P271"/>
  <c r="P268"/>
  <c r="P267"/>
  <c r="P265"/>
  <c r="P264"/>
  <c r="P263"/>
  <c r="P262"/>
  <c r="P257"/>
  <c r="P256"/>
  <c r="P253"/>
  <c r="P252"/>
  <c r="P250"/>
  <c r="P246"/>
  <c r="P243"/>
  <c r="P242"/>
  <c r="P241"/>
  <c r="P238"/>
  <c r="P237"/>
  <c r="P236"/>
  <c r="P235"/>
  <c r="P233"/>
  <c r="P232"/>
  <c r="P231"/>
  <c r="P226"/>
  <c r="P223"/>
  <c r="P222"/>
  <c r="P221"/>
  <c r="P218"/>
  <c r="P217"/>
  <c r="P216"/>
  <c r="P214"/>
  <c r="P213"/>
  <c r="P212"/>
  <c r="P211"/>
  <c r="P210"/>
  <c r="P209"/>
  <c r="P208"/>
  <c r="P207"/>
  <c r="P201"/>
  <c r="P200"/>
  <c r="P197"/>
  <c r="P196"/>
  <c r="P195"/>
  <c r="P194"/>
  <c r="P192"/>
  <c r="P191"/>
  <c r="P188"/>
  <c r="P184"/>
  <c r="P183"/>
  <c r="P180"/>
  <c r="P179"/>
  <c r="P178"/>
  <c r="P175"/>
  <c r="P174"/>
  <c r="P171"/>
  <c r="P170"/>
  <c r="P169"/>
  <c r="P168"/>
  <c r="P166"/>
  <c r="P165"/>
  <c r="P164"/>
  <c r="P163"/>
  <c r="P162"/>
  <c r="P161"/>
  <c r="P160"/>
  <c r="P159"/>
  <c r="P158"/>
  <c r="P157"/>
  <c r="P156"/>
  <c r="P155"/>
  <c r="P154"/>
  <c r="P153"/>
  <c r="P152"/>
  <c r="P146"/>
  <c r="P145"/>
  <c r="P142"/>
  <c r="P141"/>
  <c r="P140"/>
  <c r="P139"/>
  <c r="P138"/>
  <c r="P135"/>
  <c r="P134"/>
  <c r="P131"/>
  <c r="P130"/>
  <c r="P129"/>
  <c r="P128"/>
  <c r="P127"/>
  <c r="P125"/>
  <c r="P124"/>
  <c r="P123"/>
  <c r="P122"/>
  <c r="P121"/>
  <c r="P120"/>
  <c r="P119"/>
  <c r="P118"/>
  <c r="P112"/>
  <c r="P111"/>
  <c r="P110"/>
  <c r="P107"/>
  <c r="P106"/>
  <c r="P105"/>
  <c r="P104"/>
  <c r="P101"/>
  <c r="P100"/>
  <c r="P97"/>
  <c r="P96"/>
  <c r="P95"/>
  <c r="P94"/>
  <c r="P93"/>
  <c r="P92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1"/>
  <c r="P47"/>
  <c r="P46"/>
  <c r="P45"/>
  <c r="P44"/>
  <c r="P43"/>
  <c r="P42"/>
  <c r="P41"/>
  <c r="P40"/>
  <c r="P39"/>
  <c r="P38"/>
  <c r="P37"/>
  <c r="P36"/>
  <c r="P34"/>
  <c r="P33"/>
  <c r="P32"/>
  <c r="P31"/>
  <c r="P30"/>
  <c r="P29"/>
  <c r="P28"/>
  <c r="P27"/>
  <c r="P26"/>
  <c r="P25"/>
  <c r="P24"/>
  <c r="P23"/>
  <c r="P22"/>
  <c r="P20"/>
  <c r="P19"/>
  <c r="P17"/>
  <c r="P16"/>
  <c r="P15"/>
  <c r="P14"/>
  <c r="P12"/>
  <c r="P11"/>
  <c r="P10"/>
  <c r="P9"/>
  <c r="P7"/>
  <c r="P6"/>
  <c r="E297"/>
  <c r="E296"/>
  <c r="E295"/>
  <c r="E292"/>
  <c r="E291"/>
  <c r="E288"/>
  <c r="E287"/>
  <c r="E286"/>
  <c r="E285"/>
  <c r="E284"/>
  <c r="E283"/>
  <c r="E282"/>
  <c r="E281"/>
  <c r="E272"/>
  <c r="E271"/>
  <c r="E268"/>
  <c r="E267"/>
  <c r="E265"/>
  <c r="E264"/>
  <c r="E263"/>
  <c r="E262"/>
  <c r="E257"/>
  <c r="E256"/>
  <c r="E253"/>
  <c r="E252"/>
  <c r="E250"/>
  <c r="E246"/>
  <c r="E243"/>
  <c r="E242"/>
  <c r="E241"/>
  <c r="E238"/>
  <c r="E237"/>
  <c r="E236"/>
  <c r="E235"/>
  <c r="E233"/>
  <c r="E232"/>
  <c r="E231"/>
  <c r="E226"/>
  <c r="E223"/>
  <c r="E222"/>
  <c r="E221"/>
  <c r="E218"/>
  <c r="E217"/>
  <c r="E216"/>
  <c r="E214"/>
  <c r="E213"/>
  <c r="E212"/>
  <c r="E211"/>
  <c r="E210"/>
  <c r="E209"/>
  <c r="E208"/>
  <c r="E207"/>
  <c r="E201"/>
  <c r="E200"/>
  <c r="E197"/>
  <c r="E196"/>
  <c r="E195"/>
  <c r="E194"/>
  <c r="E192"/>
  <c r="E191"/>
  <c r="E188"/>
  <c r="E184"/>
  <c r="E183"/>
  <c r="E180"/>
  <c r="E179"/>
  <c r="E178"/>
  <c r="E175"/>
  <c r="E174"/>
  <c r="E171"/>
  <c r="E170"/>
  <c r="E169"/>
  <c r="E168"/>
  <c r="E166"/>
  <c r="E165"/>
  <c r="E164"/>
  <c r="E163"/>
  <c r="E162"/>
  <c r="E161"/>
  <c r="E160"/>
  <c r="E159"/>
  <c r="E158"/>
  <c r="E157"/>
  <c r="E156"/>
  <c r="E155"/>
  <c r="E154"/>
  <c r="E153"/>
  <c r="E152"/>
  <c r="E146"/>
  <c r="E145"/>
  <c r="E142"/>
  <c r="E141"/>
  <c r="E140"/>
  <c r="E139"/>
  <c r="E138"/>
  <c r="E135"/>
  <c r="E134"/>
  <c r="E131"/>
  <c r="E130"/>
  <c r="E129"/>
  <c r="E128"/>
  <c r="E127"/>
  <c r="E125"/>
  <c r="E124"/>
  <c r="E123"/>
  <c r="E122"/>
  <c r="E121"/>
  <c r="E120"/>
  <c r="E119"/>
  <c r="E118"/>
  <c r="E112"/>
  <c r="E111"/>
  <c r="E110"/>
  <c r="E107"/>
  <c r="E106"/>
  <c r="E105"/>
  <c r="E104"/>
  <c r="E101"/>
  <c r="E100"/>
  <c r="E97"/>
  <c r="E96"/>
  <c r="E95"/>
  <c r="E94"/>
  <c r="E93"/>
  <c r="E92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1"/>
  <c r="E47"/>
  <c r="E46"/>
  <c r="E45"/>
  <c r="E44"/>
  <c r="E43"/>
  <c r="E42"/>
  <c r="E41"/>
  <c r="E40"/>
  <c r="E39"/>
  <c r="E38"/>
  <c r="E37"/>
  <c r="E36"/>
  <c r="E34"/>
  <c r="E33"/>
  <c r="E32"/>
  <c r="E31"/>
  <c r="E30"/>
  <c r="E29"/>
  <c r="E28"/>
  <c r="E27"/>
  <c r="E26"/>
  <c r="E25"/>
  <c r="E24"/>
  <c r="E23"/>
  <c r="E22"/>
  <c r="E20"/>
  <c r="E19"/>
  <c r="E17"/>
  <c r="E16"/>
  <c r="E15"/>
  <c r="E14"/>
  <c r="E12"/>
  <c r="E11"/>
  <c r="E10"/>
  <c r="E9"/>
  <c r="E7"/>
  <c r="E6"/>
  <c r="R298"/>
  <c r="N298"/>
  <c r="L298"/>
  <c r="C298"/>
  <c r="A298"/>
  <c r="R293"/>
  <c r="N293"/>
  <c r="L293"/>
  <c r="C293"/>
  <c r="A293"/>
  <c r="R289"/>
  <c r="N289"/>
  <c r="L289"/>
  <c r="C289"/>
  <c r="A289"/>
  <c r="R273"/>
  <c r="N273"/>
  <c r="L273"/>
  <c r="C273"/>
  <c r="A273"/>
  <c r="R269"/>
  <c r="N269"/>
  <c r="L269"/>
  <c r="C269"/>
  <c r="A269"/>
  <c r="R258"/>
  <c r="N258"/>
  <c r="L258"/>
  <c r="C258"/>
  <c r="A258"/>
  <c r="R254"/>
  <c r="N254"/>
  <c r="L254"/>
  <c r="C254"/>
  <c r="A254"/>
  <c r="R247"/>
  <c r="N247"/>
  <c r="L247"/>
  <c r="C247"/>
  <c r="A247"/>
  <c r="R244"/>
  <c r="N244"/>
  <c r="L244"/>
  <c r="C244"/>
  <c r="A244"/>
  <c r="R239"/>
  <c r="N239"/>
  <c r="L239"/>
  <c r="C239"/>
  <c r="A239"/>
  <c r="R227"/>
  <c r="N227"/>
  <c r="L227"/>
  <c r="C227"/>
  <c r="A227"/>
  <c r="R224"/>
  <c r="N224"/>
  <c r="L224"/>
  <c r="C224"/>
  <c r="A224"/>
  <c r="R219"/>
  <c r="N219"/>
  <c r="L219"/>
  <c r="C219"/>
  <c r="A219"/>
  <c r="R202"/>
  <c r="N202"/>
  <c r="L202"/>
  <c r="C202"/>
  <c r="A202"/>
  <c r="R198"/>
  <c r="N198"/>
  <c r="L198"/>
  <c r="C198"/>
  <c r="A198"/>
  <c r="R185"/>
  <c r="N185"/>
  <c r="L185"/>
  <c r="C185"/>
  <c r="A185"/>
  <c r="R181"/>
  <c r="N181"/>
  <c r="L181"/>
  <c r="C181"/>
  <c r="A181"/>
  <c r="R176"/>
  <c r="N176"/>
  <c r="L176"/>
  <c r="C176"/>
  <c r="A176"/>
  <c r="R172"/>
  <c r="N172"/>
  <c r="L172"/>
  <c r="C172"/>
  <c r="A172"/>
  <c r="R147"/>
  <c r="N147"/>
  <c r="L147"/>
  <c r="C147"/>
  <c r="A147"/>
  <c r="R143"/>
  <c r="N143"/>
  <c r="L143"/>
  <c r="C143"/>
  <c r="A143"/>
  <c r="R136"/>
  <c r="N136"/>
  <c r="L136"/>
  <c r="C136"/>
  <c r="A136"/>
  <c r="R132"/>
  <c r="N132"/>
  <c r="L132"/>
  <c r="C132"/>
  <c r="A132"/>
  <c r="R113"/>
  <c r="N113"/>
  <c r="L113"/>
  <c r="C113"/>
  <c r="A113"/>
  <c r="R108"/>
  <c r="N108"/>
  <c r="L108"/>
  <c r="C108"/>
  <c r="A108"/>
  <c r="R102"/>
  <c r="N102"/>
  <c r="L102"/>
  <c r="C102"/>
  <c r="A102"/>
  <c r="R98"/>
  <c r="N98"/>
  <c r="L98"/>
  <c r="C98"/>
  <c r="A98"/>
  <c r="L58"/>
  <c r="A58"/>
  <c r="L54"/>
  <c r="L55" s="1"/>
  <c r="A54"/>
  <c r="A55" s="1"/>
  <c r="R48"/>
  <c r="N48"/>
  <c r="L48"/>
  <c r="C48"/>
  <c r="A48"/>
  <c r="R21"/>
  <c r="N21"/>
  <c r="L21"/>
  <c r="C21"/>
  <c r="A21"/>
  <c r="R13"/>
  <c r="N13"/>
  <c r="L13"/>
  <c r="C13"/>
  <c r="A13"/>
  <c r="P102" l="1"/>
  <c r="E113"/>
  <c r="P136"/>
  <c r="E147"/>
  <c r="P176"/>
  <c r="P202"/>
  <c r="E224"/>
  <c r="E247"/>
  <c r="P258"/>
  <c r="E273"/>
  <c r="E98"/>
  <c r="E227"/>
  <c r="E289"/>
  <c r="P48"/>
  <c r="P113"/>
  <c r="P147"/>
  <c r="E258"/>
  <c r="P273"/>
  <c r="E293"/>
  <c r="P219"/>
  <c r="E102"/>
  <c r="E136"/>
  <c r="P185"/>
  <c r="E202"/>
  <c r="N274"/>
  <c r="N275" s="1"/>
  <c r="P172"/>
  <c r="E185"/>
  <c r="P254"/>
  <c r="E269"/>
  <c r="P293"/>
  <c r="N50"/>
  <c r="N59" s="1"/>
  <c r="P21"/>
  <c r="E48"/>
  <c r="P108"/>
  <c r="P143"/>
  <c r="E172"/>
  <c r="P181"/>
  <c r="A203"/>
  <c r="A204" s="1"/>
  <c r="R203"/>
  <c r="R204" s="1"/>
  <c r="P244"/>
  <c r="E254"/>
  <c r="P269"/>
  <c r="A299"/>
  <c r="A300" s="1"/>
  <c r="L248"/>
  <c r="E21"/>
  <c r="P98"/>
  <c r="E108"/>
  <c r="P132"/>
  <c r="E143"/>
  <c r="E176"/>
  <c r="E181"/>
  <c r="P198"/>
  <c r="P224"/>
  <c r="P227"/>
  <c r="E239"/>
  <c r="E244"/>
  <c r="P247"/>
  <c r="P289"/>
  <c r="E298"/>
  <c r="P13"/>
  <c r="A228"/>
  <c r="C114"/>
  <c r="C115" s="1"/>
  <c r="C148"/>
  <c r="C149" s="1"/>
  <c r="C186"/>
  <c r="C187" s="1"/>
  <c r="C203"/>
  <c r="C204" s="1"/>
  <c r="A248"/>
  <c r="C259"/>
  <c r="R299"/>
  <c r="R300" s="1"/>
  <c r="P298"/>
  <c r="L203"/>
  <c r="L259"/>
  <c r="A274"/>
  <c r="A50"/>
  <c r="A59" s="1"/>
  <c r="R50"/>
  <c r="R59" s="1"/>
  <c r="A114"/>
  <c r="R114"/>
  <c r="R115" s="1"/>
  <c r="A148"/>
  <c r="R148"/>
  <c r="R149" s="1"/>
  <c r="A186"/>
  <c r="R186"/>
  <c r="R187" s="1"/>
  <c r="N203"/>
  <c r="N204" s="1"/>
  <c r="L228"/>
  <c r="N248"/>
  <c r="P248" s="1"/>
  <c r="C248"/>
  <c r="A259"/>
  <c r="R259"/>
  <c r="L274"/>
  <c r="N299"/>
  <c r="N300" s="1"/>
  <c r="E13"/>
  <c r="E132"/>
  <c r="E198"/>
  <c r="E219"/>
  <c r="P239"/>
  <c r="R228"/>
  <c r="R229" s="1"/>
  <c r="R248"/>
  <c r="R274"/>
  <c r="R275" s="1"/>
  <c r="N259"/>
  <c r="N228"/>
  <c r="N229" s="1"/>
  <c r="N114"/>
  <c r="N115" s="1"/>
  <c r="N148"/>
  <c r="N149" s="1"/>
  <c r="N186"/>
  <c r="N187" s="1"/>
  <c r="L114"/>
  <c r="L186"/>
  <c r="L50"/>
  <c r="L148"/>
  <c r="L299"/>
  <c r="C50"/>
  <c r="C59" s="1"/>
  <c r="C228"/>
  <c r="C229" s="1"/>
  <c r="C274"/>
  <c r="C275" s="1"/>
  <c r="C299"/>
  <c r="C300" s="1"/>
  <c r="E259" l="1"/>
  <c r="E204"/>
  <c r="N276"/>
  <c r="N277" s="1"/>
  <c r="N301" s="1"/>
  <c r="R276"/>
  <c r="R277" s="1"/>
  <c r="R301" s="1"/>
  <c r="E203"/>
  <c r="L115"/>
  <c r="P115" s="1"/>
  <c r="P114"/>
  <c r="A275"/>
  <c r="E275" s="1"/>
  <c r="E274"/>
  <c r="L187"/>
  <c r="P186"/>
  <c r="A149"/>
  <c r="E149" s="1"/>
  <c r="E148"/>
  <c r="A229"/>
  <c r="E229" s="1"/>
  <c r="E228"/>
  <c r="E300"/>
  <c r="E59"/>
  <c r="E299"/>
  <c r="L229"/>
  <c r="P229" s="1"/>
  <c r="P228"/>
  <c r="L204"/>
  <c r="P204" s="1"/>
  <c r="P203"/>
  <c r="L149"/>
  <c r="P149" s="1"/>
  <c r="P148"/>
  <c r="L275"/>
  <c r="P275" s="1"/>
  <c r="P274"/>
  <c r="A187"/>
  <c r="E187" s="1"/>
  <c r="E186"/>
  <c r="A115"/>
  <c r="E114"/>
  <c r="E248"/>
  <c r="C276"/>
  <c r="C277" s="1"/>
  <c r="C301" s="1"/>
  <c r="E50"/>
  <c r="P259"/>
  <c r="L300"/>
  <c r="P300" s="1"/>
  <c r="P299"/>
  <c r="L59"/>
  <c r="P59" s="1"/>
  <c r="P50"/>
  <c r="L276" l="1"/>
  <c r="P187"/>
  <c r="E115"/>
  <c r="A276"/>
  <c r="P276" l="1"/>
  <c r="L277"/>
  <c r="A277"/>
  <c r="E276"/>
  <c r="L301" l="1"/>
  <c r="P301" s="1"/>
  <c r="P277"/>
  <c r="E277"/>
  <c r="A301"/>
  <c r="E301" s="1"/>
</calcChain>
</file>

<file path=xl/sharedStrings.xml><?xml version="1.0" encoding="utf-8"?>
<sst xmlns="http://schemas.openxmlformats.org/spreadsheetml/2006/main" count="305" uniqueCount="304">
  <si>
    <t>Feb 13</t>
  </si>
  <si>
    <t>Budget</t>
  </si>
  <si>
    <t>Apr '12 - Feb 13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</si>
  <si>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</si>
  <si>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</si>
  <si>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</si>
  <si>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</si>
  <si>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</si>
  <si>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</si>
  <si>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</si>
  <si>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</si>
  <si>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</si>
  <si>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</si>
  <si>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</si>
  <si>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</si>
  <si>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</si>
  <si>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</si>
  <si>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</si>
  <si>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</si>
  <si>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</si>
  <si>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</si>
  <si>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</si>
  <si>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</si>
  <si>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</si>
  <si>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</si>
  <si>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</si>
  <si>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</si>
  <si>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</si>
  <si>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</si>
  <si>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</si>
  <si>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</si>
  <si>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</si>
  <si>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</si>
  <si>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</si>
  <si>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</si>
  <si>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</si>
  <si>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Lifeguard Marketing Donations</t>
  </si>
  <si>
    <t>8010000 · Other Fines and Revenue</t>
  </si>
  <si>
    <t>4016060 · Public Hearing Fees</t>
  </si>
  <si>
    <t>8010050 · Bus&amp; Rental License Fines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</si>
  <si>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</si>
  <si>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</si>
  <si>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</si>
  <si>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</si>
  <si>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</si>
  <si>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</si>
  <si>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</si>
  <si>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</si>
  <si>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8010400 · Notary Fee</t>
  </si>
  <si>
    <t>8010000 · Other Fines and Revenue - Other</t>
  </si>
  <si>
    <t>Total 8010000 · Other Fines and Revenue</t>
  </si>
  <si>
    <t>400 · Operating Income - Other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</si>
  <si>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</si>
  <si>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</si>
  <si>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</si>
  <si>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</si>
  <si>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</si>
  <si>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</si>
  <si>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</si>
  <si>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</si>
  <si>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</si>
  <si>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</si>
  <si>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Expense</t>
  </si>
  <si>
    <t>6000210 · Bayard Avenue Project</t>
  </si>
  <si>
    <t>601 · Administrative</t>
  </si>
  <si>
    <t>60101 · Administrative Operating</t>
  </si>
  <si>
    <t>6010060 · Small Equipment &lt;$1000</t>
  </si>
  <si>
    <t>6010065 · Equipment Maintenance &amp; Supply</t>
  </si>
  <si>
    <t>6010080 · Professional Fee</t>
  </si>
  <si>
    <t>6010201 · Bank &amp; Credit Card  Charges</t>
  </si>
  <si>
    <t>6010202 · Cash Short/Over</t>
  </si>
  <si>
    <t>6010203 · ATM Expenses</t>
  </si>
  <si>
    <t>6010204 · Election Expenses</t>
  </si>
  <si>
    <t>6010205 · Commissioners/Committee Expense</t>
  </si>
  <si>
    <t>6010206 · Return Check &amp; Misc. Fees</t>
  </si>
  <si>
    <t>6010207 · Holiday Expenses</t>
  </si>
  <si>
    <t>6010208 · Parking Permits</t>
  </si>
  <si>
    <t>6010210 · Misc</t>
  </si>
  <si>
    <t>6010213 · Doggy Bags</t>
  </si>
  <si>
    <t>6010214 · Donations</t>
  </si>
  <si>
    <t>6010215 · Collection Agy Fees</t>
  </si>
  <si>
    <t>6010218 · Emergency Funds</t>
  </si>
  <si>
    <t>6010219 · Travel &amp; Training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</si>
  <si>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</si>
  <si>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</si>
  <si>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</si>
  <si>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</si>
  <si>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</si>
  <si>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</si>
  <si>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6011260 · Law Suit  Settlement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</si>
  <si>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</si>
  <si>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</si>
  <si>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</si>
  <si>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</si>
  <si>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</si>
  <si>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</si>
  <si>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</si>
  <si>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</si>
  <si>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</si>
  <si>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</si>
  <si>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</si>
  <si>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</si>
  <si>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</si>
  <si>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</si>
  <si>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</si>
  <si>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</si>
  <si>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</si>
  <si>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</si>
  <si>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</si>
  <si>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</si>
  <si>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</si>
  <si>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</si>
  <si>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6010110 · Gasoline &amp; Mileage Reimb</t>
  </si>
  <si>
    <t>6010120 · Auto Maintenance &amp; 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</si>
  <si>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</si>
  <si>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</si>
  <si>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</si>
  <si>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</si>
  <si>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</si>
  <si>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</si>
  <si>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</si>
  <si>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6020040 · Training</t>
  </si>
  <si>
    <t>6020055 · Major Assets $1000+</t>
  </si>
  <si>
    <t>6020065 · Equipment Maintenance &amp; Supply</t>
  </si>
  <si>
    <t>6020080 · Professional  Fees</t>
  </si>
  <si>
    <t>6020190 · Ammunition</t>
  </si>
  <si>
    <t>6020210 · Misc</t>
  </si>
  <si>
    <t>6020290 · K-9 Expenses</t>
  </si>
  <si>
    <t>602A · Administrative Public Safety</t>
  </si>
  <si>
    <t>6020070 · Insurance</t>
  </si>
  <si>
    <t>6020100 · Legal Ads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</si>
  <si>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</si>
  <si>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</si>
  <si>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</si>
  <si>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</si>
  <si>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</si>
  <si>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</si>
  <si>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</si>
  <si>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</si>
  <si>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</si>
  <si>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</si>
  <si>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</si>
  <si>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</si>
  <si>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</si>
  <si>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</si>
  <si>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</si>
  <si>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</si>
  <si>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</si>
  <si>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</si>
  <si>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</si>
  <si>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</si>
  <si>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</si>
  <si>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</si>
  <si>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</si>
  <si>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6030030 · Uniforms</t>
  </si>
  <si>
    <t>6030055 · Major Assets $1000+</t>
  </si>
  <si>
    <t>6030060 · Small Equipment &lt;$1000</t>
  </si>
  <si>
    <t>6030065 · Equipment Maintenance &amp; Supply</t>
  </si>
  <si>
    <t>6030170 · Trash</t>
  </si>
  <si>
    <t>6030190 · Maintenance &amp; Supplies</t>
  </si>
  <si>
    <t>6030210 · Misc</t>
  </si>
  <si>
    <t>6030211 · Beautification Expenses</t>
  </si>
  <si>
    <t>6030610 · Street Signs</t>
  </si>
  <si>
    <t>6030640 · Parking Meter Expenses</t>
  </si>
  <si>
    <t>6030650 · Street Sweeping / Snow Removal</t>
  </si>
  <si>
    <t>6030660 · Electricity-St.&amp;Traffic Lights</t>
  </si>
  <si>
    <t>6030662 · Other OperatingCosts-Bayard Ave</t>
  </si>
  <si>
    <t>6030700 · Bayard Ave Debt &amp; Interest</t>
  </si>
  <si>
    <t>6030701 · Parking Meter Debt &amp; Interest</t>
  </si>
  <si>
    <t>603A · Administrative Street &amp; Hwy</t>
  </si>
  <si>
    <t>6030070 · Insurance</t>
  </si>
  <si>
    <t>6030100 · Legal Ads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</si>
  <si>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</si>
  <si>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</si>
  <si>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</si>
  <si>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</si>
  <si>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</si>
  <si>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</si>
  <si>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</si>
  <si>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</si>
  <si>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</si>
  <si>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</si>
  <si>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</si>
  <si>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</si>
  <si>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</si>
  <si>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</si>
  <si>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</si>
  <si>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</si>
  <si>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</si>
  <si>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</si>
  <si>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6030600 · Street Repairs</t>
  </si>
  <si>
    <t>604 · Alderman Court Expenses</t>
  </si>
  <si>
    <t>60401 · Alderman Court Operating</t>
  </si>
  <si>
    <t>6040060 · Small Equipment &lt; $1000</t>
  </si>
  <si>
    <t>6040080 · Professional Fees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</si>
  <si>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</si>
  <si>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</si>
  <si>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</si>
  <si>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</si>
  <si>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</si>
  <si>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</si>
  <si>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</si>
  <si>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</si>
  <si>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</si>
  <si>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</si>
  <si>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</si>
  <si>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</si>
  <si>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</si>
  <si>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</si>
  <si>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</si>
  <si>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</si>
  <si>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6050040 · Training</t>
  </si>
  <si>
    <t>6050055 · Major Assets $1000+</t>
  </si>
  <si>
    <t>6050060 · Small Equipment &lt;$1000</t>
  </si>
  <si>
    <t>6050080 · Professional Fees</t>
  </si>
  <si>
    <t>6050210 · Misc</t>
  </si>
  <si>
    <t>6050250 · Drug Testing</t>
  </si>
  <si>
    <t>605A · Administrative Beach Safety</t>
  </si>
  <si>
    <t>6050015 · Telephone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</si>
  <si>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</si>
  <si>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</si>
  <si>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</si>
  <si>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</si>
  <si>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</si>
  <si>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</si>
  <si>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</si>
  <si>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</si>
  <si>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</si>
  <si>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</si>
  <si>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</si>
  <si>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</si>
  <si>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</si>
  <si>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</si>
  <si>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6060040 · Training</t>
  </si>
  <si>
    <t>6060080 · Professional Fees</t>
  </si>
  <si>
    <t>6060210 · Misc</t>
  </si>
  <si>
    <t>606A · Administrative Code Enforcement</t>
  </si>
  <si>
    <t>6060070 · Insurance</t>
  </si>
  <si>
    <t>6060100 · Legal Ads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</si>
  <si>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</si>
  <si>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</si>
  <si>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</si>
  <si>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</si>
  <si>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</si>
  <si>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</si>
  <si>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</si>
  <si>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</si>
  <si>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</si>
  <si>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</si>
  <si>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</si>
  <si>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</si>
  <si>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</si>
  <si>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6070060 · Small Equipment &lt;$1000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</si>
  <si>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</si>
  <si>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</si>
  <si>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</si>
  <si>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</si>
  <si>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</si>
  <si>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</si>
  <si>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</si>
  <si>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</si>
  <si>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</si>
  <si>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</si>
  <si>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</si>
  <si>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</si>
  <si>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6080040 · Training</t>
  </si>
  <si>
    <t>6080080 · Professional Fee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</si>
  <si>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</si>
  <si>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</si>
  <si>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</si>
  <si>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</si>
  <si>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</si>
  <si>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</si>
  <si>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</si>
  <si>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</si>
  <si>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</si>
  <si>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Total 60801 · Seasonal PD Operating</t>
  </si>
  <si>
    <t>Total 608 · Seasonal PD</t>
  </si>
  <si>
    <t>Total Expense</t>
  </si>
  <si>
    <t>Net Ordinary Income</t>
  </si>
  <si>
    <t>Other Income/Expense</t>
  </si>
  <si>
    <t>Other Income</t>
  </si>
  <si>
    <t>9020000 · Police Below-The-Line</t>
  </si>
  <si>
    <t>9020010 · COPS Grant</t>
  </si>
  <si>
    <t>9020011 · COPS Grant Payroll</t>
  </si>
  <si>
    <t>9020020 · Reimb Police Wages - Income</t>
  </si>
  <si>
    <t>9020021 · Reimb Police Wages - Payroll</t>
  </si>
  <si>
    <t>9020030 · Police Running Event Fees</t>
  </si>
  <si>
    <t>9020031 · Police Running Events - Payroll</t>
  </si>
  <si>
    <t>9020040 · Pension State Funding</t>
  </si>
  <si>
    <t>9020041 · Pension Expense Offset</t>
  </si>
  <si>
    <t>Total 9020000 · Police Below-The-Line</t>
  </si>
  <si>
    <t>9030000 · Street Hwy Below-The-Line</t>
  </si>
  <si>
    <t>9030010 · Beautification Contributions</t>
  </si>
  <si>
    <t>9030011 · Beautification -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</si>
  <si>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</si>
  <si>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</si>
  <si>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</si>
  <si>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</si>
  <si>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9050020 · Beach Program Donations</t>
  </si>
  <si>
    <t>Total 9050000 · Lifeguards Below-The-Line</t>
  </si>
  <si>
    <t>Total Other Income</t>
  </si>
  <si>
    <t>Net Other Income</t>
  </si>
  <si>
    <t>$$ Diff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</si>
</sst>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rgb="FF000000"/>
      <name val="Arial Unicode MS"/>
      <family val="2"/>
    </font>
    <font>
      <sz val="12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 wrapText="1"/>
    </xf>
    <xf numFmtId="0" fontId="1" fillId="0" borderId="0" xfId="0" applyFont="1"/>
    <xf numFmtId="3" fontId="2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0" xfId="0" applyNumberFormat="1" applyFont="1" applyAlignment="1">
      <alignment wrapText="1"/>
    </xf>
    <xf numFmtId="3" fontId="3" fillId="0" borderId="3" xfId="0" applyNumberFormat="1" applyFont="1" applyBorder="1"/>
    <xf numFmtId="3" fontId="3" fillId="0" borderId="3" xfId="0" applyNumberFormat="1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wrapText="1"/>
    </xf>
    <xf numFmtId="3" fontId="3" fillId="0" borderId="4" xfId="0" applyNumberFormat="1" applyFont="1" applyBorder="1"/>
    <xf numFmtId="3" fontId="3" fillId="0" borderId="4" xfId="0" applyNumberFormat="1" applyFont="1" applyBorder="1" applyAlignment="1">
      <alignment wrapText="1"/>
    </xf>
    <xf numFmtId="3" fontId="3" fillId="0" borderId="5" xfId="0" applyNumberFormat="1" applyFont="1" applyBorder="1"/>
    <xf numFmtId="3" fontId="3" fillId="0" borderId="5" xfId="0" applyNumberFormat="1" applyFont="1" applyBorder="1" applyAlignment="1">
      <alignment wrapText="1"/>
    </xf>
    <xf numFmtId="0" fontId="2" fillId="0" borderId="0" xfId="0" applyFont="1"/>
    <xf numFmtId="3" fontId="1" fillId="0" borderId="0" xfId="0" applyNumberFormat="1" applyFont="1"/>
    <xf numFmtId="0" fontId="1" fillId="0" borderId="0" xfId="0" applyNumberFormat="1" applyFont="1"/>
    <xf numFmtId="3" fontId="1" fillId="0" borderId="0" xfId="0" applyNumberFormat="1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NumberFormat="1" applyFont="1"/>
    <xf numFmtId="3" fontId="5" fillId="0" borderId="2" xfId="0" applyNumberFormat="1" applyFont="1" applyBorder="1" applyAlignment="1">
      <alignment horizontal="center" wrapText="1"/>
    </xf>
    <xf numFmtId="3" fontId="2" fillId="2" borderId="0" xfId="0" applyNumberFormat="1" applyFont="1" applyFill="1"/>
    <xf numFmtId="49" fontId="2" fillId="2" borderId="0" xfId="0" applyNumberFormat="1" applyFont="1" applyFill="1"/>
    <xf numFmtId="49" fontId="4" fillId="2" borderId="0" xfId="0" applyNumberFormat="1" applyFont="1" applyFill="1"/>
    <xf numFmtId="3" fontId="2" fillId="2" borderId="0" xfId="0" applyNumberFormat="1" applyFont="1" applyFill="1" applyAlignment="1">
      <alignment wrapText="1"/>
    </xf>
    <xf numFmtId="3" fontId="2" fillId="3" borderId="0" xfId="0" applyNumberFormat="1" applyFont="1" applyFill="1"/>
    <xf numFmtId="49" fontId="2" fillId="3" borderId="0" xfId="0" applyNumberFormat="1" applyFont="1" applyFill="1"/>
    <xf numFmtId="49" fontId="4" fillId="3" borderId="0" xfId="0" applyNumberFormat="1" applyFont="1" applyFill="1"/>
    <xf numFmtId="3" fontId="2" fillId="3" borderId="0" xfId="0" applyNumberFormat="1" applyFont="1" applyFill="1" applyAlignment="1">
      <alignment wrapText="1"/>
    </xf>
    <xf numFmtId="3" fontId="2" fillId="3" borderId="5" xfId="0" applyNumberFormat="1" applyFont="1" applyFill="1" applyBorder="1"/>
    <xf numFmtId="3" fontId="2" fillId="3" borderId="5" xfId="0" applyNumberFormat="1" applyFont="1" applyFill="1" applyBorder="1" applyAlignment="1">
      <alignment wrapText="1"/>
    </xf>
    <xf numFmtId="3" fontId="2" fillId="2" borderId="4" xfId="0" applyNumberFormat="1" applyFont="1" applyFill="1" applyBorder="1"/>
    <xf numFmtId="3" fontId="2" fillId="2" borderId="4" xfId="0" applyNumberFormat="1" applyFont="1" applyFill="1" applyBorder="1" applyAlignment="1">
      <alignment wrapText="1"/>
    </xf>
    <xf numFmtId="3" fontId="2" fillId="2" borderId="6" xfId="0" applyNumberFormat="1" applyFont="1" applyFill="1" applyBorder="1"/>
    <xf numFmtId="3" fontId="2" fillId="2" borderId="6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2"/>
  <sheetViews>
    <sheetView tabSelected="1" workbookViewId="0">
      <pane xSplit="1" ySplit="2" topLeftCell="B3" activePane="bottomRight" state="frozenSplit"/>
      <selection pane="topRight" activeCell="H1" sqref="H1"/>
      <selection pane="bottomLeft" activeCell="A3" sqref="A3"/>
      <selection pane="bottomRight" activeCell="B3" sqref="B3"/>
    </sheetView>
  </sheetViews>
  <sheetFormatPr defaultRowHeight="17.25" outlineLevelRow="6"/>
  <cols>
    <col min="1" max="1" width="10.5703125" style="21" bestFit="1" customWidth="1"/>
    <col min="2" max="2" width="2.28515625" style="22" customWidth="1"/>
    <col min="3" max="3" width="10.5703125" style="21" bestFit="1" customWidth="1"/>
    <col min="4" max="4" width="2.28515625" style="22" customWidth="1"/>
    <col min="5" max="5" width="9.7109375" style="21" customWidth="1"/>
    <col min="6" max="10" width="3" style="26" customWidth="1"/>
    <col min="11" max="11" width="45.85546875" style="26" customWidth="1"/>
    <col min="12" max="12" width="12.5703125" style="21" customWidth="1"/>
    <col min="13" max="13" width="2.28515625" style="22" customWidth="1"/>
    <col min="14" max="14" width="12.7109375" style="21" bestFit="1" customWidth="1"/>
    <col min="15" max="15" width="2.28515625" style="22" customWidth="1"/>
    <col min="16" max="16" width="9.7109375" style="21" customWidth="1"/>
    <col min="17" max="17" width="2.28515625" style="22" customWidth="1"/>
    <col min="18" max="18" width="12.7109375" style="23" bestFit="1" customWidth="1"/>
    <col min="19" max="16384" width="9.140625" style="4"/>
  </cols>
  <sheetData>
    <row r="1" spans="1:18" ht="9" customHeight="1" thickBot="1">
      <c r="A1" s="1"/>
      <c r="B1" s="2"/>
      <c r="C1" s="1"/>
      <c r="D1" s="2"/>
      <c r="E1" s="1"/>
      <c r="F1" s="24"/>
      <c r="G1" s="24"/>
      <c r="H1" s="24"/>
      <c r="I1" s="24"/>
      <c r="J1" s="24"/>
      <c r="K1" s="24"/>
      <c r="L1" s="1"/>
      <c r="M1" s="2"/>
      <c r="N1" s="1"/>
      <c r="O1" s="2"/>
      <c r="P1" s="1"/>
      <c r="Q1" s="2"/>
      <c r="R1" s="3"/>
    </row>
    <row r="2" spans="1:18" s="8" customFormat="1" ht="34.5" customHeight="1" thickTop="1" thickBot="1">
      <c r="A2" s="5" t="s">
        <v>0</v>
      </c>
      <c r="B2" s="6"/>
      <c r="C2" s="5" t="s">
        <v>1</v>
      </c>
      <c r="D2" s="6"/>
      <c r="E2" s="5" t="s">
        <v>303</v>
      </c>
      <c r="F2" s="25"/>
      <c r="G2" s="25"/>
      <c r="H2" s="25"/>
      <c r="I2" s="25"/>
      <c r="J2" s="25"/>
      <c r="K2" s="25"/>
      <c r="L2" s="27" t="s">
        <v>2</v>
      </c>
      <c r="M2" s="6"/>
      <c r="N2" s="7" t="s">
        <v>3</v>
      </c>
      <c r="O2" s="6"/>
      <c r="P2" s="5" t="s">
        <v>303</v>
      </c>
      <c r="Q2" s="6"/>
      <c r="R2" s="7" t="s">
        <v>4</v>
      </c>
    </row>
    <row r="3" spans="1:18" ht="18" outlineLevel="2" thickTop="1">
      <c r="A3" s="9"/>
      <c r="B3" s="10"/>
      <c r="C3" s="9"/>
      <c r="D3" s="10"/>
      <c r="E3" s="9"/>
      <c r="F3" s="24" t="s">
        <v>5</v>
      </c>
      <c r="G3" s="24"/>
      <c r="H3" s="24"/>
      <c r="I3" s="24"/>
      <c r="J3" s="24"/>
      <c r="K3" s="24"/>
      <c r="L3" s="9"/>
      <c r="M3" s="10"/>
      <c r="N3" s="9"/>
      <c r="O3" s="10"/>
      <c r="P3" s="9"/>
      <c r="Q3" s="10"/>
      <c r="R3" s="11"/>
    </row>
    <row r="4" spans="1:18" outlineLevel="3">
      <c r="A4" s="9"/>
      <c r="B4" s="10"/>
      <c r="C4" s="9"/>
      <c r="D4" s="10"/>
      <c r="E4" s="9"/>
      <c r="F4" s="24"/>
      <c r="G4" s="24" t="s">
        <v>6</v>
      </c>
      <c r="H4" s="24"/>
      <c r="I4" s="24"/>
      <c r="J4" s="24"/>
      <c r="K4" s="24"/>
      <c r="L4" s="9"/>
      <c r="M4" s="10"/>
      <c r="N4" s="9"/>
      <c r="O4" s="10"/>
      <c r="P4" s="9"/>
      <c r="Q4" s="10"/>
      <c r="R4" s="11"/>
    </row>
    <row r="5" spans="1:18" outlineLevel="4">
      <c r="A5" s="9"/>
      <c r="B5" s="10"/>
      <c r="C5" s="9"/>
      <c r="D5" s="10"/>
      <c r="E5" s="9"/>
      <c r="F5" s="24"/>
      <c r="G5" s="24"/>
      <c r="H5" s="24" t="s">
        <v>7</v>
      </c>
      <c r="I5" s="24"/>
      <c r="J5" s="24"/>
      <c r="K5" s="24"/>
      <c r="L5" s="9"/>
      <c r="M5" s="10"/>
      <c r="N5" s="9"/>
      <c r="O5" s="10"/>
      <c r="P5" s="9"/>
      <c r="Q5" s="10"/>
      <c r="R5" s="11"/>
    </row>
    <row r="6" spans="1:18" outlineLevel="4">
      <c r="A6" s="9">
        <v>50851.5</v>
      </c>
      <c r="B6" s="10"/>
      <c r="C6" s="9">
        <v>2857.13</v>
      </c>
      <c r="D6" s="10"/>
      <c r="E6" s="9">
        <f>A6-C6</f>
        <v>47994.37</v>
      </c>
      <c r="F6" s="24"/>
      <c r="G6" s="24"/>
      <c r="H6" s="24"/>
      <c r="I6" s="24" t="s">
        <v>8</v>
      </c>
      <c r="J6" s="24"/>
      <c r="K6" s="24"/>
      <c r="L6" s="9">
        <v>511971</v>
      </c>
      <c r="M6" s="10"/>
      <c r="N6" s="9">
        <v>297142.86</v>
      </c>
      <c r="O6" s="10"/>
      <c r="P6" s="9">
        <f>L6-N6</f>
        <v>214828.14</v>
      </c>
      <c r="Q6" s="10"/>
      <c r="R6" s="11">
        <v>300000</v>
      </c>
    </row>
    <row r="7" spans="1:18" outlineLevel="4">
      <c r="A7" s="9">
        <v>0</v>
      </c>
      <c r="B7" s="10"/>
      <c r="C7" s="9">
        <v>211.43</v>
      </c>
      <c r="D7" s="10"/>
      <c r="E7" s="9">
        <f>A7-C7</f>
        <v>-211.43</v>
      </c>
      <c r="F7" s="24"/>
      <c r="G7" s="24"/>
      <c r="H7" s="24"/>
      <c r="I7" s="24" t="s">
        <v>9</v>
      </c>
      <c r="J7" s="24"/>
      <c r="K7" s="24"/>
      <c r="L7" s="9">
        <v>379842.82</v>
      </c>
      <c r="M7" s="10"/>
      <c r="N7" s="9">
        <v>369788.58</v>
      </c>
      <c r="O7" s="10"/>
      <c r="P7" s="9">
        <f>L7-N7</f>
        <v>10054.239999999991</v>
      </c>
      <c r="Q7" s="10"/>
      <c r="R7" s="11">
        <v>370000</v>
      </c>
    </row>
    <row r="8" spans="1:18" outlineLevel="5">
      <c r="A8" s="9"/>
      <c r="B8" s="10"/>
      <c r="C8" s="9"/>
      <c r="D8" s="10"/>
      <c r="E8" s="9"/>
      <c r="F8" s="24"/>
      <c r="G8" s="24"/>
      <c r="H8" s="24"/>
      <c r="I8" s="24" t="s">
        <v>10</v>
      </c>
      <c r="J8" s="24"/>
      <c r="K8" s="24"/>
      <c r="L8" s="9"/>
      <c r="M8" s="10"/>
      <c r="N8" s="9"/>
      <c r="O8" s="10"/>
      <c r="P8" s="9"/>
      <c r="Q8" s="10"/>
      <c r="R8" s="11"/>
    </row>
    <row r="9" spans="1:18" outlineLevel="5">
      <c r="A9" s="9">
        <v>20545</v>
      </c>
      <c r="B9" s="10"/>
      <c r="C9" s="9">
        <v>11500</v>
      </c>
      <c r="D9" s="10"/>
      <c r="E9" s="9">
        <f t="shared" ref="E9:E12" si="0">A9-C9</f>
        <v>9045</v>
      </c>
      <c r="F9" s="24"/>
      <c r="G9" s="24"/>
      <c r="H9" s="24"/>
      <c r="I9" s="24"/>
      <c r="J9" s="24" t="s">
        <v>11</v>
      </c>
      <c r="K9" s="24"/>
      <c r="L9" s="9">
        <v>65738.53</v>
      </c>
      <c r="M9" s="10"/>
      <c r="N9" s="9">
        <v>88944.44</v>
      </c>
      <c r="O9" s="10"/>
      <c r="P9" s="9">
        <f t="shared" ref="P9:P12" si="1">L9-N9</f>
        <v>-23205.910000000003</v>
      </c>
      <c r="Q9" s="10"/>
      <c r="R9" s="11">
        <v>100000</v>
      </c>
    </row>
    <row r="10" spans="1:18" outlineLevel="5">
      <c r="A10" s="9">
        <v>164</v>
      </c>
      <c r="B10" s="10"/>
      <c r="C10" s="9">
        <v>0</v>
      </c>
      <c r="D10" s="10"/>
      <c r="E10" s="9">
        <f t="shared" si="0"/>
        <v>164</v>
      </c>
      <c r="F10" s="24"/>
      <c r="G10" s="24"/>
      <c r="H10" s="24"/>
      <c r="I10" s="24"/>
      <c r="J10" s="24" t="s">
        <v>12</v>
      </c>
      <c r="K10" s="24"/>
      <c r="L10" s="9">
        <v>164</v>
      </c>
      <c r="M10" s="10"/>
      <c r="N10" s="9">
        <v>4744</v>
      </c>
      <c r="O10" s="10"/>
      <c r="P10" s="9">
        <f t="shared" si="1"/>
        <v>-4580</v>
      </c>
      <c r="Q10" s="10"/>
      <c r="R10" s="11">
        <v>5180</v>
      </c>
    </row>
    <row r="11" spans="1:18" outlineLevel="5">
      <c r="A11" s="9">
        <v>21940</v>
      </c>
      <c r="B11" s="10"/>
      <c r="C11" s="9">
        <v>35440</v>
      </c>
      <c r="D11" s="10"/>
      <c r="E11" s="9">
        <f t="shared" si="0"/>
        <v>-13500</v>
      </c>
      <c r="F11" s="24"/>
      <c r="G11" s="24"/>
      <c r="H11" s="24"/>
      <c r="I11" s="24"/>
      <c r="J11" s="24" t="s">
        <v>13</v>
      </c>
      <c r="K11" s="24"/>
      <c r="L11" s="9">
        <v>127053.7</v>
      </c>
      <c r="M11" s="10"/>
      <c r="N11" s="9">
        <v>163098.20000000001</v>
      </c>
      <c r="O11" s="10"/>
      <c r="P11" s="9">
        <f t="shared" si="1"/>
        <v>-36044.500000000015</v>
      </c>
      <c r="Q11" s="10"/>
      <c r="R11" s="11">
        <v>180820</v>
      </c>
    </row>
    <row r="12" spans="1:18" ht="18" outlineLevel="5" thickBot="1">
      <c r="A12" s="12">
        <v>1418</v>
      </c>
      <c r="B12" s="10"/>
      <c r="C12" s="12">
        <v>4530</v>
      </c>
      <c r="D12" s="10"/>
      <c r="E12" s="12">
        <f t="shared" si="0"/>
        <v>-3112</v>
      </c>
      <c r="F12" s="24"/>
      <c r="G12" s="24"/>
      <c r="H12" s="24"/>
      <c r="I12" s="24"/>
      <c r="J12" s="24" t="s">
        <v>14</v>
      </c>
      <c r="K12" s="24"/>
      <c r="L12" s="12">
        <v>9102</v>
      </c>
      <c r="M12" s="10"/>
      <c r="N12" s="12">
        <v>11732.72</v>
      </c>
      <c r="O12" s="10"/>
      <c r="P12" s="12">
        <f t="shared" si="1"/>
        <v>-2630.7199999999993</v>
      </c>
      <c r="Q12" s="10"/>
      <c r="R12" s="13">
        <v>14000</v>
      </c>
    </row>
    <row r="13" spans="1:18" outlineLevel="4">
      <c r="A13" s="9">
        <f>ROUND(SUM(A8:A12),5)</f>
        <v>44067</v>
      </c>
      <c r="B13" s="10"/>
      <c r="C13" s="9">
        <f>ROUND(SUM(C8:C12),5)</f>
        <v>51470</v>
      </c>
      <c r="D13" s="10"/>
      <c r="E13" s="9">
        <f>A13-C13</f>
        <v>-7403</v>
      </c>
      <c r="F13" s="24"/>
      <c r="G13" s="24"/>
      <c r="H13" s="24"/>
      <c r="I13" s="24" t="s">
        <v>15</v>
      </c>
      <c r="J13" s="24"/>
      <c r="K13" s="24"/>
      <c r="L13" s="9">
        <f>ROUND(SUM(L8:L12),5)</f>
        <v>202058.23</v>
      </c>
      <c r="M13" s="10"/>
      <c r="N13" s="9">
        <f>ROUND(SUM(N8:N12),5)</f>
        <v>268519.36</v>
      </c>
      <c r="O13" s="10"/>
      <c r="P13" s="9">
        <f>L13-N13</f>
        <v>-66461.129999999976</v>
      </c>
      <c r="Q13" s="10"/>
      <c r="R13" s="11">
        <f>ROUND(SUM(R8:R12),5)</f>
        <v>300000</v>
      </c>
    </row>
    <row r="14" spans="1:18" ht="30" customHeight="1" outlineLevel="4">
      <c r="A14" s="9">
        <v>0</v>
      </c>
      <c r="B14" s="10"/>
      <c r="C14" s="9">
        <v>6564.73</v>
      </c>
      <c r="D14" s="10"/>
      <c r="E14" s="9">
        <f t="shared" ref="E14:E20" si="2">A14-C14</f>
        <v>-6564.73</v>
      </c>
      <c r="F14" s="24"/>
      <c r="G14" s="24"/>
      <c r="H14" s="24"/>
      <c r="I14" s="24" t="s">
        <v>16</v>
      </c>
      <c r="J14" s="24"/>
      <c r="K14" s="24"/>
      <c r="L14" s="9">
        <v>31916.45</v>
      </c>
      <c r="M14" s="10"/>
      <c r="N14" s="9">
        <v>28500</v>
      </c>
      <c r="O14" s="10"/>
      <c r="P14" s="9">
        <f t="shared" ref="P14:P20" si="3">L14-N14</f>
        <v>3416.4500000000007</v>
      </c>
      <c r="Q14" s="10"/>
      <c r="R14" s="11">
        <v>28500</v>
      </c>
    </row>
    <row r="15" spans="1:18" outlineLevel="4">
      <c r="A15" s="9">
        <v>0</v>
      </c>
      <c r="B15" s="10"/>
      <c r="C15" s="9">
        <v>0</v>
      </c>
      <c r="D15" s="10"/>
      <c r="E15" s="9">
        <f t="shared" si="2"/>
        <v>0</v>
      </c>
      <c r="F15" s="24"/>
      <c r="G15" s="24"/>
      <c r="H15" s="24"/>
      <c r="I15" s="24" t="s">
        <v>17</v>
      </c>
      <c r="J15" s="24"/>
      <c r="K15" s="24"/>
      <c r="L15" s="9">
        <v>68000</v>
      </c>
      <c r="M15" s="10"/>
      <c r="N15" s="9">
        <v>61666</v>
      </c>
      <c r="O15" s="10"/>
      <c r="P15" s="9">
        <f t="shared" si="3"/>
        <v>6334</v>
      </c>
      <c r="Q15" s="10"/>
      <c r="R15" s="11">
        <v>61666</v>
      </c>
    </row>
    <row r="16" spans="1:18" outlineLevel="4">
      <c r="A16" s="9">
        <v>30</v>
      </c>
      <c r="B16" s="10"/>
      <c r="C16" s="9">
        <v>32.15</v>
      </c>
      <c r="D16" s="10"/>
      <c r="E16" s="9">
        <f t="shared" si="2"/>
        <v>-2.1499999999999986</v>
      </c>
      <c r="F16" s="24"/>
      <c r="G16" s="24"/>
      <c r="H16" s="24"/>
      <c r="I16" s="24" t="s">
        <v>18</v>
      </c>
      <c r="J16" s="24"/>
      <c r="K16" s="24"/>
      <c r="L16" s="9">
        <v>12150</v>
      </c>
      <c r="M16" s="10"/>
      <c r="N16" s="9">
        <v>8925</v>
      </c>
      <c r="O16" s="10"/>
      <c r="P16" s="9">
        <f t="shared" si="3"/>
        <v>3225</v>
      </c>
      <c r="Q16" s="10"/>
      <c r="R16" s="11">
        <v>9000</v>
      </c>
    </row>
    <row r="17" spans="1:18" outlineLevel="4">
      <c r="A17" s="9">
        <v>0</v>
      </c>
      <c r="B17" s="10"/>
      <c r="C17" s="9"/>
      <c r="D17" s="10"/>
      <c r="E17" s="9">
        <f t="shared" si="2"/>
        <v>0</v>
      </c>
      <c r="F17" s="24"/>
      <c r="G17" s="24"/>
      <c r="H17" s="24"/>
      <c r="I17" s="24" t="s">
        <v>19</v>
      </c>
      <c r="J17" s="24"/>
      <c r="K17" s="24"/>
      <c r="L17" s="9">
        <v>2075</v>
      </c>
      <c r="M17" s="10"/>
      <c r="N17" s="9"/>
      <c r="O17" s="10"/>
      <c r="P17" s="9">
        <f t="shared" si="3"/>
        <v>2075</v>
      </c>
      <c r="Q17" s="10"/>
      <c r="R17" s="11"/>
    </row>
    <row r="18" spans="1:18" outlineLevel="5">
      <c r="A18" s="9"/>
      <c r="B18" s="10"/>
      <c r="C18" s="9"/>
      <c r="D18" s="10"/>
      <c r="E18" s="9"/>
      <c r="F18" s="24"/>
      <c r="G18" s="24"/>
      <c r="H18" s="24"/>
      <c r="I18" s="24" t="s">
        <v>20</v>
      </c>
      <c r="J18" s="24"/>
      <c r="K18" s="24"/>
      <c r="L18" s="9"/>
      <c r="M18" s="10"/>
      <c r="N18" s="9"/>
      <c r="O18" s="10"/>
      <c r="P18" s="9"/>
      <c r="Q18" s="10"/>
      <c r="R18" s="11"/>
    </row>
    <row r="19" spans="1:18" outlineLevel="5">
      <c r="A19" s="9">
        <v>0</v>
      </c>
      <c r="B19" s="10"/>
      <c r="C19" s="9">
        <v>0</v>
      </c>
      <c r="D19" s="10"/>
      <c r="E19" s="9">
        <f t="shared" si="2"/>
        <v>0</v>
      </c>
      <c r="F19" s="24"/>
      <c r="G19" s="24"/>
      <c r="H19" s="24"/>
      <c r="I19" s="24"/>
      <c r="J19" s="24" t="s">
        <v>21</v>
      </c>
      <c r="K19" s="24"/>
      <c r="L19" s="9">
        <v>278200</v>
      </c>
      <c r="M19" s="10"/>
      <c r="N19" s="9">
        <v>276400</v>
      </c>
      <c r="O19" s="10"/>
      <c r="P19" s="9">
        <f t="shared" si="3"/>
        <v>1800</v>
      </c>
      <c r="Q19" s="10"/>
      <c r="R19" s="11">
        <v>276400</v>
      </c>
    </row>
    <row r="20" spans="1:18" ht="18" outlineLevel="5" thickBot="1">
      <c r="A20" s="12">
        <v>0</v>
      </c>
      <c r="B20" s="10"/>
      <c r="C20" s="12">
        <v>0</v>
      </c>
      <c r="D20" s="10"/>
      <c r="E20" s="12">
        <f t="shared" si="2"/>
        <v>0</v>
      </c>
      <c r="F20" s="24"/>
      <c r="G20" s="24"/>
      <c r="H20" s="24"/>
      <c r="I20" s="24"/>
      <c r="J20" s="24" t="s">
        <v>22</v>
      </c>
      <c r="K20" s="24"/>
      <c r="L20" s="12">
        <v>214002</v>
      </c>
      <c r="M20" s="10"/>
      <c r="N20" s="12">
        <v>286350</v>
      </c>
      <c r="O20" s="10"/>
      <c r="P20" s="12">
        <f t="shared" si="3"/>
        <v>-72348</v>
      </c>
      <c r="Q20" s="10"/>
      <c r="R20" s="13">
        <v>286350</v>
      </c>
    </row>
    <row r="21" spans="1:18" outlineLevel="4">
      <c r="A21" s="9">
        <f>ROUND(SUM(A18:A20),5)</f>
        <v>0</v>
      </c>
      <c r="B21" s="10"/>
      <c r="C21" s="9">
        <f>ROUND(SUM(C18:C20),5)</f>
        <v>0</v>
      </c>
      <c r="D21" s="10"/>
      <c r="E21" s="9">
        <f>A21-C21</f>
        <v>0</v>
      </c>
      <c r="F21" s="24"/>
      <c r="G21" s="24"/>
      <c r="H21" s="24"/>
      <c r="I21" s="24" t="s">
        <v>23</v>
      </c>
      <c r="J21" s="24"/>
      <c r="K21" s="24"/>
      <c r="L21" s="9">
        <f>ROUND(SUM(L18:L20),5)</f>
        <v>492202</v>
      </c>
      <c r="M21" s="10"/>
      <c r="N21" s="9">
        <f>ROUND(SUM(N18:N20),5)</f>
        <v>562750</v>
      </c>
      <c r="O21" s="10"/>
      <c r="P21" s="9">
        <f>L21-N21</f>
        <v>-70548</v>
      </c>
      <c r="Q21" s="10"/>
      <c r="R21" s="11">
        <f>ROUND(SUM(R18:R20),5)</f>
        <v>562750</v>
      </c>
    </row>
    <row r="22" spans="1:18" ht="30" customHeight="1" outlineLevel="4">
      <c r="A22" s="9">
        <v>0</v>
      </c>
      <c r="B22" s="10"/>
      <c r="C22" s="9">
        <v>0</v>
      </c>
      <c r="D22" s="10"/>
      <c r="E22" s="9">
        <f t="shared" ref="E22:E46" si="4">A22-C22</f>
        <v>0</v>
      </c>
      <c r="F22" s="24"/>
      <c r="G22" s="24"/>
      <c r="H22" s="24"/>
      <c r="I22" s="24" t="s">
        <v>24</v>
      </c>
      <c r="J22" s="24"/>
      <c r="K22" s="24"/>
      <c r="L22" s="9">
        <v>140467.32999999999</v>
      </c>
      <c r="M22" s="10"/>
      <c r="N22" s="9">
        <v>169000</v>
      </c>
      <c r="O22" s="10"/>
      <c r="P22" s="9">
        <f t="shared" ref="P22:P46" si="5">L22-N22</f>
        <v>-28532.670000000013</v>
      </c>
      <c r="Q22" s="10"/>
      <c r="R22" s="11">
        <v>169000</v>
      </c>
    </row>
    <row r="23" spans="1:18" outlineLevel="4">
      <c r="A23" s="9">
        <v>2665</v>
      </c>
      <c r="B23" s="10"/>
      <c r="C23" s="9">
        <v>4017.86</v>
      </c>
      <c r="D23" s="10"/>
      <c r="E23" s="9">
        <f t="shared" si="4"/>
        <v>-1352.8600000000001</v>
      </c>
      <c r="F23" s="24"/>
      <c r="G23" s="24"/>
      <c r="H23" s="24"/>
      <c r="I23" s="24" t="s">
        <v>25</v>
      </c>
      <c r="J23" s="24"/>
      <c r="K23" s="24"/>
      <c r="L23" s="9">
        <v>266061.57</v>
      </c>
      <c r="M23" s="10"/>
      <c r="N23" s="9">
        <v>249107.14</v>
      </c>
      <c r="O23" s="10"/>
      <c r="P23" s="9">
        <f t="shared" si="5"/>
        <v>16954.429999999993</v>
      </c>
      <c r="Q23" s="10"/>
      <c r="R23" s="11">
        <v>250000</v>
      </c>
    </row>
    <row r="24" spans="1:18" outlineLevel="4">
      <c r="A24" s="9">
        <v>0</v>
      </c>
      <c r="B24" s="10"/>
      <c r="C24" s="9">
        <v>0</v>
      </c>
      <c r="D24" s="10"/>
      <c r="E24" s="9">
        <f t="shared" si="4"/>
        <v>0</v>
      </c>
      <c r="F24" s="24"/>
      <c r="G24" s="24"/>
      <c r="H24" s="24"/>
      <c r="I24" s="24" t="s">
        <v>26</v>
      </c>
      <c r="J24" s="24"/>
      <c r="K24" s="24"/>
      <c r="L24" s="9">
        <v>4560</v>
      </c>
      <c r="M24" s="10"/>
      <c r="N24" s="9">
        <v>2600</v>
      </c>
      <c r="O24" s="10"/>
      <c r="P24" s="9">
        <f t="shared" si="5"/>
        <v>1960</v>
      </c>
      <c r="Q24" s="10"/>
      <c r="R24" s="11">
        <v>2600</v>
      </c>
    </row>
    <row r="25" spans="1:18" outlineLevel="4">
      <c r="A25" s="9">
        <v>1147.2</v>
      </c>
      <c r="B25" s="10"/>
      <c r="C25" s="9">
        <v>3000</v>
      </c>
      <c r="D25" s="10"/>
      <c r="E25" s="9">
        <f t="shared" si="4"/>
        <v>-1852.8</v>
      </c>
      <c r="F25" s="24"/>
      <c r="G25" s="24"/>
      <c r="H25" s="24"/>
      <c r="I25" s="24" t="s">
        <v>27</v>
      </c>
      <c r="J25" s="24"/>
      <c r="K25" s="24"/>
      <c r="L25" s="9">
        <v>25752.2</v>
      </c>
      <c r="M25" s="10"/>
      <c r="N25" s="9">
        <v>80700</v>
      </c>
      <c r="O25" s="10"/>
      <c r="P25" s="9">
        <f t="shared" si="5"/>
        <v>-54947.8</v>
      </c>
      <c r="Q25" s="10"/>
      <c r="R25" s="11">
        <v>84000</v>
      </c>
    </row>
    <row r="26" spans="1:18" outlineLevel="4">
      <c r="A26" s="9">
        <v>0</v>
      </c>
      <c r="B26" s="10"/>
      <c r="C26" s="9">
        <v>0</v>
      </c>
      <c r="D26" s="10"/>
      <c r="E26" s="9">
        <f t="shared" si="4"/>
        <v>0</v>
      </c>
      <c r="F26" s="24"/>
      <c r="G26" s="24"/>
      <c r="H26" s="24"/>
      <c r="I26" s="24" t="s">
        <v>28</v>
      </c>
      <c r="J26" s="24"/>
      <c r="K26" s="24"/>
      <c r="L26" s="9">
        <v>36.5</v>
      </c>
      <c r="M26" s="10"/>
      <c r="N26" s="9">
        <v>0</v>
      </c>
      <c r="O26" s="10"/>
      <c r="P26" s="9">
        <f t="shared" si="5"/>
        <v>36.5</v>
      </c>
      <c r="Q26" s="10"/>
      <c r="R26" s="11">
        <v>0</v>
      </c>
    </row>
    <row r="27" spans="1:18" outlineLevel="4">
      <c r="A27" s="9">
        <v>2544</v>
      </c>
      <c r="B27" s="10"/>
      <c r="C27" s="9">
        <v>2504.85</v>
      </c>
      <c r="D27" s="10"/>
      <c r="E27" s="9">
        <f t="shared" si="4"/>
        <v>39.150000000000091</v>
      </c>
      <c r="F27" s="24"/>
      <c r="G27" s="24"/>
      <c r="H27" s="24"/>
      <c r="I27" s="24" t="s">
        <v>29</v>
      </c>
      <c r="J27" s="24"/>
      <c r="K27" s="24"/>
      <c r="L27" s="9">
        <v>137027.12</v>
      </c>
      <c r="M27" s="10"/>
      <c r="N27" s="9">
        <v>184180</v>
      </c>
      <c r="O27" s="10"/>
      <c r="P27" s="9">
        <f t="shared" si="5"/>
        <v>-47152.880000000005</v>
      </c>
      <c r="Q27" s="10"/>
      <c r="R27" s="11">
        <v>184180</v>
      </c>
    </row>
    <row r="28" spans="1:18" outlineLevel="4">
      <c r="A28" s="9">
        <v>-302.5</v>
      </c>
      <c r="B28" s="10"/>
      <c r="C28" s="9">
        <v>357.84</v>
      </c>
      <c r="D28" s="10"/>
      <c r="E28" s="9">
        <f t="shared" si="4"/>
        <v>-660.33999999999992</v>
      </c>
      <c r="F28" s="24"/>
      <c r="G28" s="24"/>
      <c r="H28" s="24"/>
      <c r="I28" s="24" t="s">
        <v>30</v>
      </c>
      <c r="J28" s="24"/>
      <c r="K28" s="24"/>
      <c r="L28" s="9">
        <v>15525.23</v>
      </c>
      <c r="M28" s="10"/>
      <c r="N28" s="9">
        <v>29820</v>
      </c>
      <c r="O28" s="10"/>
      <c r="P28" s="9">
        <f t="shared" si="5"/>
        <v>-14294.77</v>
      </c>
      <c r="Q28" s="10"/>
      <c r="R28" s="11">
        <v>29820</v>
      </c>
    </row>
    <row r="29" spans="1:18" outlineLevel="4">
      <c r="A29" s="9">
        <v>560</v>
      </c>
      <c r="B29" s="10"/>
      <c r="C29" s="9">
        <v>0</v>
      </c>
      <c r="D29" s="10"/>
      <c r="E29" s="9">
        <f t="shared" si="4"/>
        <v>560</v>
      </c>
      <c r="F29" s="24"/>
      <c r="G29" s="24"/>
      <c r="H29" s="24"/>
      <c r="I29" s="24" t="s">
        <v>31</v>
      </c>
      <c r="J29" s="24"/>
      <c r="K29" s="24"/>
      <c r="L29" s="9">
        <v>4278.3500000000004</v>
      </c>
      <c r="M29" s="10"/>
      <c r="N29" s="9">
        <v>2500</v>
      </c>
      <c r="O29" s="10"/>
      <c r="P29" s="9">
        <f t="shared" si="5"/>
        <v>1778.3500000000004</v>
      </c>
      <c r="Q29" s="10"/>
      <c r="R29" s="11">
        <v>2500</v>
      </c>
    </row>
    <row r="30" spans="1:18" outlineLevel="4">
      <c r="A30" s="9">
        <v>0</v>
      </c>
      <c r="B30" s="10"/>
      <c r="C30" s="9">
        <v>0</v>
      </c>
      <c r="D30" s="10"/>
      <c r="E30" s="9">
        <f t="shared" si="4"/>
        <v>0</v>
      </c>
      <c r="F30" s="24"/>
      <c r="G30" s="24"/>
      <c r="H30" s="24"/>
      <c r="I30" s="24" t="s">
        <v>32</v>
      </c>
      <c r="J30" s="24"/>
      <c r="K30" s="24"/>
      <c r="L30" s="9">
        <v>100</v>
      </c>
      <c r="M30" s="10"/>
      <c r="N30" s="9">
        <v>0</v>
      </c>
      <c r="O30" s="10"/>
      <c r="P30" s="9">
        <f t="shared" si="5"/>
        <v>100</v>
      </c>
      <c r="Q30" s="10"/>
      <c r="R30" s="11">
        <v>0</v>
      </c>
    </row>
    <row r="31" spans="1:18" outlineLevel="4">
      <c r="A31" s="9">
        <v>0</v>
      </c>
      <c r="B31" s="10"/>
      <c r="C31" s="9">
        <v>240</v>
      </c>
      <c r="D31" s="10"/>
      <c r="E31" s="9">
        <f t="shared" si="4"/>
        <v>-240</v>
      </c>
      <c r="F31" s="24"/>
      <c r="G31" s="24"/>
      <c r="H31" s="24"/>
      <c r="I31" s="24" t="s">
        <v>33</v>
      </c>
      <c r="J31" s="24"/>
      <c r="K31" s="24"/>
      <c r="L31" s="9">
        <v>1097.5</v>
      </c>
      <c r="M31" s="10"/>
      <c r="N31" s="9">
        <v>3000</v>
      </c>
      <c r="O31" s="10"/>
      <c r="P31" s="9">
        <f t="shared" si="5"/>
        <v>-1902.5</v>
      </c>
      <c r="Q31" s="10"/>
      <c r="R31" s="11">
        <v>3000</v>
      </c>
    </row>
    <row r="32" spans="1:18" outlineLevel="4">
      <c r="A32" s="9">
        <v>601</v>
      </c>
      <c r="B32" s="10"/>
      <c r="C32" s="9">
        <v>0</v>
      </c>
      <c r="D32" s="10"/>
      <c r="E32" s="9">
        <f t="shared" si="4"/>
        <v>601</v>
      </c>
      <c r="F32" s="24"/>
      <c r="G32" s="24"/>
      <c r="H32" s="24"/>
      <c r="I32" s="24" t="s">
        <v>34</v>
      </c>
      <c r="J32" s="24"/>
      <c r="K32" s="24"/>
      <c r="L32" s="9">
        <v>3916.54</v>
      </c>
      <c r="M32" s="10"/>
      <c r="N32" s="9">
        <v>1500</v>
      </c>
      <c r="O32" s="10"/>
      <c r="P32" s="9">
        <f t="shared" si="5"/>
        <v>2416.54</v>
      </c>
      <c r="Q32" s="10"/>
      <c r="R32" s="11">
        <v>1500</v>
      </c>
    </row>
    <row r="33" spans="1:18" outlineLevel="4">
      <c r="A33" s="9">
        <v>13180.05</v>
      </c>
      <c r="B33" s="10"/>
      <c r="C33" s="9">
        <v>12000</v>
      </c>
      <c r="D33" s="10"/>
      <c r="E33" s="9">
        <f t="shared" si="4"/>
        <v>1180.0499999999993</v>
      </c>
      <c r="F33" s="24"/>
      <c r="G33" s="24"/>
      <c r="H33" s="24"/>
      <c r="I33" s="24" t="s">
        <v>35</v>
      </c>
      <c r="J33" s="24"/>
      <c r="K33" s="24"/>
      <c r="L33" s="9">
        <v>138122.60999999999</v>
      </c>
      <c r="M33" s="10"/>
      <c r="N33" s="9">
        <v>81500</v>
      </c>
      <c r="O33" s="10"/>
      <c r="P33" s="9">
        <f t="shared" si="5"/>
        <v>56622.609999999986</v>
      </c>
      <c r="Q33" s="10"/>
      <c r="R33" s="11">
        <v>90000</v>
      </c>
    </row>
    <row r="34" spans="1:18" outlineLevel="4">
      <c r="A34" s="9">
        <v>0</v>
      </c>
      <c r="B34" s="10"/>
      <c r="C34" s="9"/>
      <c r="D34" s="10"/>
      <c r="E34" s="9">
        <f t="shared" si="4"/>
        <v>0</v>
      </c>
      <c r="F34" s="24"/>
      <c r="G34" s="24"/>
      <c r="H34" s="24"/>
      <c r="I34" s="24" t="s">
        <v>36</v>
      </c>
      <c r="J34" s="24"/>
      <c r="K34" s="24"/>
      <c r="L34" s="9">
        <v>8653.35</v>
      </c>
      <c r="M34" s="10"/>
      <c r="N34" s="9">
        <v>24650</v>
      </c>
      <c r="O34" s="10"/>
      <c r="P34" s="9">
        <f t="shared" si="5"/>
        <v>-15996.65</v>
      </c>
      <c r="Q34" s="10"/>
      <c r="R34" s="11">
        <v>24650</v>
      </c>
    </row>
    <row r="35" spans="1:18" outlineLevel="5">
      <c r="A35" s="9"/>
      <c r="B35" s="10"/>
      <c r="C35" s="9"/>
      <c r="D35" s="10"/>
      <c r="E35" s="9"/>
      <c r="F35" s="24"/>
      <c r="G35" s="24"/>
      <c r="H35" s="24"/>
      <c r="I35" s="24" t="s">
        <v>37</v>
      </c>
      <c r="J35" s="24"/>
      <c r="K35" s="24"/>
      <c r="L35" s="9"/>
      <c r="M35" s="10"/>
      <c r="N35" s="9"/>
      <c r="O35" s="10"/>
      <c r="P35" s="9"/>
      <c r="Q35" s="10"/>
      <c r="R35" s="11"/>
    </row>
    <row r="36" spans="1:18" outlineLevel="5">
      <c r="A36" s="9">
        <v>0</v>
      </c>
      <c r="B36" s="10"/>
      <c r="C36" s="9">
        <v>60</v>
      </c>
      <c r="D36" s="10"/>
      <c r="E36" s="9">
        <f t="shared" si="4"/>
        <v>-60</v>
      </c>
      <c r="F36" s="24"/>
      <c r="G36" s="24"/>
      <c r="H36" s="24"/>
      <c r="I36" s="24"/>
      <c r="J36" s="24" t="s">
        <v>38</v>
      </c>
      <c r="K36" s="24"/>
      <c r="L36" s="9">
        <v>0</v>
      </c>
      <c r="M36" s="10"/>
      <c r="N36" s="9">
        <v>2520</v>
      </c>
      <c r="O36" s="10"/>
      <c r="P36" s="9">
        <f t="shared" si="5"/>
        <v>-2520</v>
      </c>
      <c r="Q36" s="10"/>
      <c r="R36" s="11">
        <v>3000</v>
      </c>
    </row>
    <row r="37" spans="1:18" outlineLevel="5">
      <c r="A37" s="9">
        <v>-546.62</v>
      </c>
      <c r="B37" s="10"/>
      <c r="C37" s="9"/>
      <c r="D37" s="10"/>
      <c r="E37" s="9">
        <f t="shared" si="4"/>
        <v>-546.62</v>
      </c>
      <c r="F37" s="24"/>
      <c r="G37" s="24"/>
      <c r="H37" s="24"/>
      <c r="I37" s="24"/>
      <c r="J37" s="24" t="s">
        <v>39</v>
      </c>
      <c r="K37" s="24"/>
      <c r="L37" s="9">
        <v>-546.62</v>
      </c>
      <c r="M37" s="10"/>
      <c r="N37" s="9"/>
      <c r="O37" s="10"/>
      <c r="P37" s="9">
        <f t="shared" si="5"/>
        <v>-546.62</v>
      </c>
      <c r="Q37" s="10"/>
      <c r="R37" s="11"/>
    </row>
    <row r="38" spans="1:18" outlineLevel="5">
      <c r="A38" s="9">
        <v>7.44</v>
      </c>
      <c r="B38" s="10"/>
      <c r="C38" s="9">
        <v>128.57</v>
      </c>
      <c r="D38" s="10"/>
      <c r="E38" s="9">
        <f t="shared" si="4"/>
        <v>-121.13</v>
      </c>
      <c r="F38" s="24"/>
      <c r="G38" s="24"/>
      <c r="H38" s="24"/>
      <c r="I38" s="24"/>
      <c r="J38" s="24" t="s">
        <v>40</v>
      </c>
      <c r="K38" s="24"/>
      <c r="L38" s="9">
        <v>476.73</v>
      </c>
      <c r="M38" s="10"/>
      <c r="N38" s="9">
        <v>1414.27</v>
      </c>
      <c r="O38" s="10"/>
      <c r="P38" s="9">
        <f t="shared" si="5"/>
        <v>-937.54</v>
      </c>
      <c r="Q38" s="10"/>
      <c r="R38" s="11">
        <v>1500</v>
      </c>
    </row>
    <row r="39" spans="1:18" outlineLevel="5">
      <c r="A39" s="9">
        <v>974.12</v>
      </c>
      <c r="B39" s="10"/>
      <c r="C39" s="9">
        <v>285.70999999999998</v>
      </c>
      <c r="D39" s="10"/>
      <c r="E39" s="9">
        <f t="shared" si="4"/>
        <v>688.41000000000008</v>
      </c>
      <c r="F39" s="24"/>
      <c r="G39" s="24"/>
      <c r="H39" s="24"/>
      <c r="I39" s="24"/>
      <c r="J39" s="24" t="s">
        <v>41</v>
      </c>
      <c r="K39" s="24"/>
      <c r="L39" s="9">
        <v>1610.76</v>
      </c>
      <c r="M39" s="10"/>
      <c r="N39" s="9">
        <v>3214.29</v>
      </c>
      <c r="O39" s="10"/>
      <c r="P39" s="9">
        <f t="shared" si="5"/>
        <v>-1603.53</v>
      </c>
      <c r="Q39" s="10"/>
      <c r="R39" s="11">
        <v>3500</v>
      </c>
    </row>
    <row r="40" spans="1:18" outlineLevel="5">
      <c r="A40" s="9">
        <v>0</v>
      </c>
      <c r="B40" s="10"/>
      <c r="C40" s="9">
        <v>510</v>
      </c>
      <c r="D40" s="10"/>
      <c r="E40" s="9">
        <f t="shared" si="4"/>
        <v>-510</v>
      </c>
      <c r="F40" s="24"/>
      <c r="G40" s="24"/>
      <c r="H40" s="24"/>
      <c r="I40" s="24"/>
      <c r="J40" s="24" t="s">
        <v>42</v>
      </c>
      <c r="K40" s="24"/>
      <c r="L40" s="9">
        <v>-2487.21</v>
      </c>
      <c r="M40" s="10"/>
      <c r="N40" s="9">
        <v>5610</v>
      </c>
      <c r="O40" s="10"/>
      <c r="P40" s="9">
        <f t="shared" si="5"/>
        <v>-8097.21</v>
      </c>
      <c r="Q40" s="10"/>
      <c r="R40" s="11">
        <v>6000</v>
      </c>
    </row>
    <row r="41" spans="1:18" outlineLevel="5">
      <c r="A41" s="9">
        <v>6</v>
      </c>
      <c r="B41" s="10"/>
      <c r="C41" s="9">
        <v>41.67</v>
      </c>
      <c r="D41" s="10"/>
      <c r="E41" s="9">
        <f t="shared" si="4"/>
        <v>-35.67</v>
      </c>
      <c r="F41" s="24"/>
      <c r="G41" s="24"/>
      <c r="H41" s="24"/>
      <c r="I41" s="24"/>
      <c r="J41" s="24" t="s">
        <v>43</v>
      </c>
      <c r="K41" s="24"/>
      <c r="L41" s="9">
        <v>532</v>
      </c>
      <c r="M41" s="10"/>
      <c r="N41" s="9">
        <v>458.33</v>
      </c>
      <c r="O41" s="10"/>
      <c r="P41" s="9">
        <f t="shared" si="5"/>
        <v>73.670000000000016</v>
      </c>
      <c r="Q41" s="10"/>
      <c r="R41" s="11">
        <v>500</v>
      </c>
    </row>
    <row r="42" spans="1:18" outlineLevel="5">
      <c r="A42" s="9">
        <v>0</v>
      </c>
      <c r="B42" s="10"/>
      <c r="C42" s="9">
        <v>0</v>
      </c>
      <c r="D42" s="10"/>
      <c r="E42" s="9">
        <f t="shared" si="4"/>
        <v>0</v>
      </c>
      <c r="F42" s="24"/>
      <c r="G42" s="24"/>
      <c r="H42" s="24"/>
      <c r="I42" s="24"/>
      <c r="J42" s="24" t="s">
        <v>44</v>
      </c>
      <c r="K42" s="24"/>
      <c r="L42" s="9">
        <v>147.4</v>
      </c>
      <c r="M42" s="10"/>
      <c r="N42" s="9">
        <v>150</v>
      </c>
      <c r="O42" s="10"/>
      <c r="P42" s="9">
        <f t="shared" si="5"/>
        <v>-2.5999999999999943</v>
      </c>
      <c r="Q42" s="10"/>
      <c r="R42" s="11">
        <v>150</v>
      </c>
    </row>
    <row r="43" spans="1:18" outlineLevel="5">
      <c r="A43" s="9">
        <v>21</v>
      </c>
      <c r="B43" s="10"/>
      <c r="C43" s="9">
        <v>60</v>
      </c>
      <c r="D43" s="10"/>
      <c r="E43" s="9">
        <f t="shared" si="4"/>
        <v>-39</v>
      </c>
      <c r="F43" s="24"/>
      <c r="G43" s="24"/>
      <c r="H43" s="24"/>
      <c r="I43" s="24"/>
      <c r="J43" s="24" t="s">
        <v>45</v>
      </c>
      <c r="K43" s="24"/>
      <c r="L43" s="9">
        <v>816</v>
      </c>
      <c r="M43" s="10"/>
      <c r="N43" s="9">
        <v>660</v>
      </c>
      <c r="O43" s="10"/>
      <c r="P43" s="9">
        <f t="shared" si="5"/>
        <v>156</v>
      </c>
      <c r="Q43" s="10"/>
      <c r="R43" s="11">
        <v>700</v>
      </c>
    </row>
    <row r="44" spans="1:18" outlineLevel="5">
      <c r="A44" s="9">
        <v>75</v>
      </c>
      <c r="B44" s="10"/>
      <c r="C44" s="9">
        <v>454.55</v>
      </c>
      <c r="D44" s="10"/>
      <c r="E44" s="9">
        <f t="shared" si="4"/>
        <v>-379.55</v>
      </c>
      <c r="F44" s="24"/>
      <c r="G44" s="24"/>
      <c r="H44" s="24"/>
      <c r="I44" s="24"/>
      <c r="J44" s="24" t="s">
        <v>46</v>
      </c>
      <c r="K44" s="24"/>
      <c r="L44" s="9">
        <v>20299.53</v>
      </c>
      <c r="M44" s="10"/>
      <c r="N44" s="9">
        <v>24848.48</v>
      </c>
      <c r="O44" s="10"/>
      <c r="P44" s="9">
        <f t="shared" si="5"/>
        <v>-4548.9500000000007</v>
      </c>
      <c r="Q44" s="10"/>
      <c r="R44" s="11">
        <v>25000</v>
      </c>
    </row>
    <row r="45" spans="1:18" outlineLevel="5">
      <c r="A45" s="9">
        <v>0</v>
      </c>
      <c r="B45" s="10"/>
      <c r="C45" s="9">
        <v>0</v>
      </c>
      <c r="D45" s="10"/>
      <c r="E45" s="9">
        <f t="shared" si="4"/>
        <v>0</v>
      </c>
      <c r="F45" s="24"/>
      <c r="G45" s="24"/>
      <c r="H45" s="24"/>
      <c r="I45" s="24"/>
      <c r="J45" s="24" t="s">
        <v>47</v>
      </c>
      <c r="K45" s="24"/>
      <c r="L45" s="9">
        <v>707.73</v>
      </c>
      <c r="M45" s="10"/>
      <c r="N45" s="9">
        <v>3000</v>
      </c>
      <c r="O45" s="10"/>
      <c r="P45" s="9">
        <f t="shared" si="5"/>
        <v>-2292.27</v>
      </c>
      <c r="Q45" s="10"/>
      <c r="R45" s="11">
        <v>3000</v>
      </c>
    </row>
    <row r="46" spans="1:18" hidden="1" outlineLevel="5">
      <c r="A46" s="9">
        <v>0</v>
      </c>
      <c r="B46" s="10"/>
      <c r="C46" s="9"/>
      <c r="D46" s="10"/>
      <c r="E46" s="9">
        <f t="shared" si="4"/>
        <v>0</v>
      </c>
      <c r="F46" s="24"/>
      <c r="G46" s="24"/>
      <c r="H46" s="24"/>
      <c r="I46" s="24"/>
      <c r="J46" s="24" t="s">
        <v>48</v>
      </c>
      <c r="K46" s="24"/>
      <c r="L46" s="9">
        <v>4</v>
      </c>
      <c r="M46" s="10"/>
      <c r="N46" s="9"/>
      <c r="O46" s="10"/>
      <c r="P46" s="9">
        <f t="shared" si="5"/>
        <v>4</v>
      </c>
      <c r="Q46" s="10"/>
      <c r="R46" s="11"/>
    </row>
    <row r="47" spans="1:18" ht="18" outlineLevel="5" thickBot="1">
      <c r="A47" s="12">
        <v>0</v>
      </c>
      <c r="B47" s="10"/>
      <c r="C47" s="12"/>
      <c r="D47" s="10"/>
      <c r="E47" s="12">
        <f>A47-C47</f>
        <v>0</v>
      </c>
      <c r="F47" s="24"/>
      <c r="G47" s="24"/>
      <c r="H47" s="24"/>
      <c r="I47" s="24"/>
      <c r="J47" s="24" t="s">
        <v>49</v>
      </c>
      <c r="K47" s="24"/>
      <c r="L47" s="12">
        <v>160</v>
      </c>
      <c r="M47" s="10"/>
      <c r="N47" s="12"/>
      <c r="O47" s="10"/>
      <c r="P47" s="12">
        <f>L47-N47</f>
        <v>160</v>
      </c>
      <c r="Q47" s="10"/>
      <c r="R47" s="13"/>
    </row>
    <row r="48" spans="1:18" outlineLevel="4">
      <c r="A48" s="9">
        <f>ROUND(SUM(A35:A47),5)</f>
        <v>536.94000000000005</v>
      </c>
      <c r="B48" s="10"/>
      <c r="C48" s="9">
        <f>ROUND(SUM(C35:C47),5)</f>
        <v>1540.5</v>
      </c>
      <c r="D48" s="10"/>
      <c r="E48" s="9">
        <f>A48-C48</f>
        <v>-1003.56</v>
      </c>
      <c r="F48" s="24"/>
      <c r="G48" s="24"/>
      <c r="H48" s="24"/>
      <c r="I48" s="24" t="s">
        <v>50</v>
      </c>
      <c r="J48" s="24"/>
      <c r="K48" s="24"/>
      <c r="L48" s="9">
        <f>ROUND(SUM(L35:L47),5)</f>
        <v>21720.32</v>
      </c>
      <c r="M48" s="10"/>
      <c r="N48" s="9">
        <f>ROUND(SUM(N35:N47),5)</f>
        <v>41875.370000000003</v>
      </c>
      <c r="O48" s="10"/>
      <c r="P48" s="9">
        <f>L48-N48</f>
        <v>-20155.050000000003</v>
      </c>
      <c r="Q48" s="10"/>
      <c r="R48" s="11">
        <f>ROUND(SUM(R35:R47),5)</f>
        <v>43350</v>
      </c>
    </row>
    <row r="49" spans="1:18" ht="20.25" customHeight="1" outlineLevel="4" thickBot="1">
      <c r="A49" s="12">
        <v>0</v>
      </c>
      <c r="B49" s="10"/>
      <c r="C49" s="12"/>
      <c r="D49" s="10"/>
      <c r="E49" s="12"/>
      <c r="F49" s="24"/>
      <c r="G49" s="24"/>
      <c r="H49" s="24"/>
      <c r="I49" s="24" t="s">
        <v>51</v>
      </c>
      <c r="J49" s="24"/>
      <c r="K49" s="24"/>
      <c r="L49" s="12">
        <v>275</v>
      </c>
      <c r="M49" s="10"/>
      <c r="N49" s="12"/>
      <c r="O49" s="10"/>
      <c r="P49" s="12"/>
      <c r="Q49" s="10"/>
      <c r="R49" s="13"/>
    </row>
    <row r="50" spans="1:18" outlineLevel="3">
      <c r="A50" s="9">
        <f>ROUND(SUM(A5:A7)+SUM(A13:A17)+SUM(A21:A34)+SUM(A48:A49),5)</f>
        <v>115880.19</v>
      </c>
      <c r="B50" s="10"/>
      <c r="C50" s="9">
        <f>ROUND(SUM(C5:C7)+SUM(C13:C17)+SUM(C21:C34)+SUM(C48:C49),5)</f>
        <v>84796.49</v>
      </c>
      <c r="D50" s="10"/>
      <c r="E50" s="9">
        <f>A50-C50</f>
        <v>31083.699999999997</v>
      </c>
      <c r="F50" s="24"/>
      <c r="G50" s="24"/>
      <c r="H50" s="24" t="s">
        <v>52</v>
      </c>
      <c r="I50" s="24"/>
      <c r="J50" s="24"/>
      <c r="K50" s="24"/>
      <c r="L50" s="9">
        <f>ROUND(SUM(L5:L7)+SUM(L13:L17)+SUM(L21:L34)+SUM(L48:L49),5)</f>
        <v>2467809.12</v>
      </c>
      <c r="M50" s="10"/>
      <c r="N50" s="9">
        <f>ROUND(SUM(N5:N7)+SUM(N13:N17)+SUM(N21:N34)+SUM(N48:N49),5)</f>
        <v>2467724.31</v>
      </c>
      <c r="O50" s="10"/>
      <c r="P50" s="9">
        <f>L50-N50</f>
        <v>84.810000000055879</v>
      </c>
      <c r="Q50" s="10"/>
      <c r="R50" s="11">
        <f>ROUND(SUM(R5:R7)+SUM(R13:R17)+SUM(R21:R34)+SUM(R48:R49),5)</f>
        <v>2516516</v>
      </c>
    </row>
    <row r="51" spans="1:18" ht="30" hidden="1" customHeight="1" outlineLevel="4">
      <c r="A51" s="9"/>
      <c r="B51" s="10"/>
      <c r="C51" s="9"/>
      <c r="D51" s="10"/>
      <c r="E51" s="9"/>
      <c r="F51" s="24"/>
      <c r="G51" s="24"/>
      <c r="H51" s="24" t="s">
        <v>53</v>
      </c>
      <c r="I51" s="24"/>
      <c r="J51" s="24"/>
      <c r="K51" s="24"/>
      <c r="L51" s="9"/>
      <c r="M51" s="10"/>
      <c r="N51" s="9"/>
      <c r="O51" s="10"/>
      <c r="P51" s="9"/>
      <c r="Q51" s="10"/>
      <c r="R51" s="11"/>
    </row>
    <row r="52" spans="1:18" hidden="1" outlineLevel="5">
      <c r="A52" s="9"/>
      <c r="B52" s="10"/>
      <c r="C52" s="9"/>
      <c r="D52" s="10"/>
      <c r="E52" s="9"/>
      <c r="F52" s="24"/>
      <c r="G52" s="24"/>
      <c r="H52" s="24"/>
      <c r="I52" s="24" t="s">
        <v>54</v>
      </c>
      <c r="J52" s="24"/>
      <c r="K52" s="24"/>
      <c r="L52" s="9"/>
      <c r="M52" s="10"/>
      <c r="N52" s="9"/>
      <c r="O52" s="10"/>
      <c r="P52" s="9"/>
      <c r="Q52" s="10"/>
      <c r="R52" s="11"/>
    </row>
    <row r="53" spans="1:18" ht="18" hidden="1" outlineLevel="5" thickBot="1">
      <c r="A53" s="14">
        <v>0</v>
      </c>
      <c r="B53" s="10"/>
      <c r="C53" s="14"/>
      <c r="D53" s="10"/>
      <c r="E53" s="14"/>
      <c r="F53" s="24"/>
      <c r="G53" s="24"/>
      <c r="H53" s="24"/>
      <c r="I53" s="24"/>
      <c r="J53" s="24" t="s">
        <v>55</v>
      </c>
      <c r="K53" s="24"/>
      <c r="L53" s="14">
        <v>0</v>
      </c>
      <c r="M53" s="10"/>
      <c r="N53" s="14"/>
      <c r="O53" s="10"/>
      <c r="P53" s="14"/>
      <c r="Q53" s="10"/>
      <c r="R53" s="15"/>
    </row>
    <row r="54" spans="1:18" ht="18" hidden="1" outlineLevel="4" thickBot="1">
      <c r="A54" s="16">
        <f>ROUND(SUM(A52:A53),5)</f>
        <v>0</v>
      </c>
      <c r="B54" s="10"/>
      <c r="C54" s="16"/>
      <c r="D54" s="10"/>
      <c r="E54" s="16"/>
      <c r="F54" s="24"/>
      <c r="G54" s="24"/>
      <c r="H54" s="24"/>
      <c r="I54" s="24" t="s">
        <v>56</v>
      </c>
      <c r="J54" s="24"/>
      <c r="K54" s="24"/>
      <c r="L54" s="16">
        <f>ROUND(SUM(L52:L53),5)</f>
        <v>0</v>
      </c>
      <c r="M54" s="10"/>
      <c r="N54" s="16"/>
      <c r="O54" s="10"/>
      <c r="P54" s="16"/>
      <c r="Q54" s="10"/>
      <c r="R54" s="17"/>
    </row>
    <row r="55" spans="1:18" ht="30" hidden="1" customHeight="1" outlineLevel="3">
      <c r="A55" s="9">
        <f>ROUND(A51+A54,5)</f>
        <v>0</v>
      </c>
      <c r="B55" s="10"/>
      <c r="C55" s="9"/>
      <c r="D55" s="10"/>
      <c r="E55" s="9"/>
      <c r="F55" s="24"/>
      <c r="G55" s="24"/>
      <c r="H55" s="24" t="s">
        <v>57</v>
      </c>
      <c r="I55" s="24"/>
      <c r="J55" s="24"/>
      <c r="K55" s="24"/>
      <c r="L55" s="9">
        <f>ROUND(L51+L54,5)</f>
        <v>0</v>
      </c>
      <c r="M55" s="10"/>
      <c r="N55" s="9"/>
      <c r="O55" s="10"/>
      <c r="P55" s="9"/>
      <c r="Q55" s="10"/>
      <c r="R55" s="11"/>
    </row>
    <row r="56" spans="1:18" ht="30" hidden="1" customHeight="1" outlineLevel="4">
      <c r="A56" s="9"/>
      <c r="B56" s="10"/>
      <c r="C56" s="9"/>
      <c r="D56" s="10"/>
      <c r="E56" s="9"/>
      <c r="F56" s="24"/>
      <c r="G56" s="24"/>
      <c r="H56" s="24" t="s">
        <v>58</v>
      </c>
      <c r="I56" s="24"/>
      <c r="J56" s="24"/>
      <c r="K56" s="24"/>
      <c r="L56" s="9"/>
      <c r="M56" s="10"/>
      <c r="N56" s="9"/>
      <c r="O56" s="10"/>
      <c r="P56" s="9"/>
      <c r="Q56" s="10"/>
      <c r="R56" s="11"/>
    </row>
    <row r="57" spans="1:18" ht="18" hidden="1" outlineLevel="4" thickBot="1">
      <c r="A57" s="14">
        <v>0</v>
      </c>
      <c r="B57" s="10"/>
      <c r="C57" s="14"/>
      <c r="D57" s="10"/>
      <c r="E57" s="14"/>
      <c r="F57" s="24"/>
      <c r="G57" s="24"/>
      <c r="H57" s="24"/>
      <c r="I57" s="24" t="s">
        <v>59</v>
      </c>
      <c r="J57" s="24"/>
      <c r="K57" s="24"/>
      <c r="L57" s="14">
        <v>0</v>
      </c>
      <c r="M57" s="10"/>
      <c r="N57" s="14"/>
      <c r="O57" s="10"/>
      <c r="P57" s="14"/>
      <c r="Q57" s="10"/>
      <c r="R57" s="15"/>
    </row>
    <row r="58" spans="1:18" ht="18" hidden="1" outlineLevel="3" thickBot="1">
      <c r="A58" s="16">
        <f>ROUND(SUM(A56:A57),5)</f>
        <v>0</v>
      </c>
      <c r="B58" s="10"/>
      <c r="C58" s="16"/>
      <c r="D58" s="10"/>
      <c r="E58" s="16"/>
      <c r="F58" s="24"/>
      <c r="G58" s="24"/>
      <c r="H58" s="24" t="s">
        <v>60</v>
      </c>
      <c r="I58" s="24"/>
      <c r="J58" s="24"/>
      <c r="K58" s="24"/>
      <c r="L58" s="16">
        <f>ROUND(SUM(L56:L57),5)</f>
        <v>0</v>
      </c>
      <c r="M58" s="10"/>
      <c r="N58" s="16"/>
      <c r="O58" s="10"/>
      <c r="P58" s="16"/>
      <c r="Q58" s="10"/>
      <c r="R58" s="17"/>
    </row>
    <row r="59" spans="1:18" ht="30" customHeight="1" outlineLevel="2" collapsed="1">
      <c r="A59" s="28">
        <f>ROUND(A4+A50+A55+A58,5)</f>
        <v>115880.19</v>
      </c>
      <c r="B59" s="29"/>
      <c r="C59" s="28">
        <f>ROUND(C4+C50+C55+C58,5)</f>
        <v>84796.49</v>
      </c>
      <c r="D59" s="29"/>
      <c r="E59" s="28">
        <f>A59-C59</f>
        <v>31083.699999999997</v>
      </c>
      <c r="F59" s="30"/>
      <c r="G59" s="30" t="s">
        <v>61</v>
      </c>
      <c r="H59" s="30"/>
      <c r="I59" s="30"/>
      <c r="J59" s="30"/>
      <c r="K59" s="30"/>
      <c r="L59" s="28">
        <f>ROUND(L4+L50+L55+L58,5)</f>
        <v>2467809.12</v>
      </c>
      <c r="M59" s="29"/>
      <c r="N59" s="28">
        <f>ROUND(N4+N50+N55+N58,5)</f>
        <v>2467724.31</v>
      </c>
      <c r="O59" s="29"/>
      <c r="P59" s="28">
        <f>L59-N59</f>
        <v>84.810000000055879</v>
      </c>
      <c r="Q59" s="29"/>
      <c r="R59" s="31">
        <f>ROUND(R4+R50+R55+R58,5)</f>
        <v>2516516</v>
      </c>
    </row>
    <row r="60" spans="1:18" ht="22.5" customHeight="1" outlineLevel="3">
      <c r="A60" s="9"/>
      <c r="B60" s="10"/>
      <c r="C60" s="9"/>
      <c r="D60" s="10"/>
      <c r="E60" s="9"/>
      <c r="F60" s="24"/>
      <c r="G60" s="24" t="s">
        <v>62</v>
      </c>
      <c r="H60" s="24"/>
      <c r="I60" s="24"/>
      <c r="J60" s="24"/>
      <c r="K60" s="24"/>
      <c r="L60" s="9"/>
      <c r="M60" s="10"/>
      <c r="N60" s="9"/>
      <c r="O60" s="10"/>
      <c r="P60" s="9"/>
      <c r="Q60" s="10"/>
      <c r="R60" s="11"/>
    </row>
    <row r="61" spans="1:18" outlineLevel="3">
      <c r="A61" s="9">
        <v>0</v>
      </c>
      <c r="B61" s="10"/>
      <c r="C61" s="9"/>
      <c r="D61" s="10"/>
      <c r="E61" s="9">
        <f>A61-C61</f>
        <v>0</v>
      </c>
      <c r="F61" s="24"/>
      <c r="G61" s="24"/>
      <c r="H61" s="24" t="s">
        <v>63</v>
      </c>
      <c r="I61" s="24"/>
      <c r="J61" s="24"/>
      <c r="K61" s="24"/>
      <c r="L61" s="9">
        <v>2650</v>
      </c>
      <c r="M61" s="10"/>
      <c r="N61" s="9"/>
      <c r="O61" s="10"/>
      <c r="P61" s="9">
        <f>L61-N61</f>
        <v>2650</v>
      </c>
      <c r="Q61" s="10"/>
      <c r="R61" s="11"/>
    </row>
    <row r="62" spans="1:18" outlineLevel="4">
      <c r="A62" s="9"/>
      <c r="B62" s="10"/>
      <c r="C62" s="9"/>
      <c r="D62" s="10"/>
      <c r="E62" s="9"/>
      <c r="F62" s="24"/>
      <c r="G62" s="24"/>
      <c r="H62" s="24" t="s">
        <v>64</v>
      </c>
      <c r="I62" s="24"/>
      <c r="J62" s="24"/>
      <c r="K62" s="24"/>
      <c r="L62" s="9"/>
      <c r="M62" s="10"/>
      <c r="N62" s="9"/>
      <c r="O62" s="10"/>
      <c r="P62" s="9"/>
      <c r="Q62" s="10"/>
      <c r="R62" s="11"/>
    </row>
    <row r="63" spans="1:18" outlineLevel="5">
      <c r="A63" s="9"/>
      <c r="B63" s="10"/>
      <c r="C63" s="9"/>
      <c r="D63" s="10"/>
      <c r="E63" s="9"/>
      <c r="F63" s="24"/>
      <c r="G63" s="24"/>
      <c r="H63" s="24"/>
      <c r="I63" s="24" t="s">
        <v>65</v>
      </c>
      <c r="J63" s="24"/>
      <c r="K63" s="24"/>
      <c r="L63" s="9"/>
      <c r="M63" s="10"/>
      <c r="N63" s="9"/>
      <c r="O63" s="10"/>
      <c r="P63" s="9"/>
      <c r="Q63" s="10"/>
      <c r="R63" s="11"/>
    </row>
    <row r="64" spans="1:18" outlineLevel="5">
      <c r="A64" s="9">
        <v>0</v>
      </c>
      <c r="B64" s="10"/>
      <c r="C64" s="9">
        <v>0</v>
      </c>
      <c r="D64" s="10"/>
      <c r="E64" s="9">
        <f t="shared" ref="E64:E96" si="6">A64-C64</f>
        <v>0</v>
      </c>
      <c r="F64" s="24"/>
      <c r="G64" s="24"/>
      <c r="H64" s="24"/>
      <c r="I64" s="24"/>
      <c r="J64" s="24" t="s">
        <v>66</v>
      </c>
      <c r="K64" s="24"/>
      <c r="L64" s="9">
        <v>0</v>
      </c>
      <c r="M64" s="10"/>
      <c r="N64" s="9">
        <v>500</v>
      </c>
      <c r="O64" s="10"/>
      <c r="P64" s="9">
        <f t="shared" ref="P64:P96" si="7">L64-N64</f>
        <v>-500</v>
      </c>
      <c r="Q64" s="10"/>
      <c r="R64" s="11">
        <v>500</v>
      </c>
    </row>
    <row r="65" spans="1:18" outlineLevel="5">
      <c r="A65" s="9">
        <v>0</v>
      </c>
      <c r="B65" s="10"/>
      <c r="C65" s="9"/>
      <c r="D65" s="10"/>
      <c r="E65" s="9">
        <f t="shared" si="6"/>
        <v>0</v>
      </c>
      <c r="F65" s="24"/>
      <c r="G65" s="24"/>
      <c r="H65" s="24"/>
      <c r="I65" s="24"/>
      <c r="J65" s="24" t="s">
        <v>67</v>
      </c>
      <c r="K65" s="24"/>
      <c r="L65" s="9">
        <v>1200</v>
      </c>
      <c r="M65" s="10"/>
      <c r="N65" s="9"/>
      <c r="O65" s="10"/>
      <c r="P65" s="9">
        <f t="shared" si="7"/>
        <v>1200</v>
      </c>
      <c r="Q65" s="10"/>
      <c r="R65" s="11"/>
    </row>
    <row r="66" spans="1:18" outlineLevel="5">
      <c r="A66" s="9">
        <v>900.9</v>
      </c>
      <c r="B66" s="10"/>
      <c r="C66" s="9">
        <v>0</v>
      </c>
      <c r="D66" s="10"/>
      <c r="E66" s="9">
        <f t="shared" si="6"/>
        <v>900.9</v>
      </c>
      <c r="F66" s="24"/>
      <c r="G66" s="24"/>
      <c r="H66" s="24"/>
      <c r="I66" s="24"/>
      <c r="J66" s="24" t="s">
        <v>68</v>
      </c>
      <c r="K66" s="24"/>
      <c r="L66" s="9">
        <v>10233.030000000001</v>
      </c>
      <c r="M66" s="10"/>
      <c r="N66" s="9">
        <v>6500</v>
      </c>
      <c r="O66" s="10"/>
      <c r="P66" s="9">
        <f t="shared" si="7"/>
        <v>3733.0300000000007</v>
      </c>
      <c r="Q66" s="10"/>
      <c r="R66" s="11">
        <v>9000</v>
      </c>
    </row>
    <row r="67" spans="1:18" outlineLevel="5">
      <c r="A67" s="9">
        <v>252.83</v>
      </c>
      <c r="B67" s="10"/>
      <c r="C67" s="9">
        <v>322.77999999999997</v>
      </c>
      <c r="D67" s="10"/>
      <c r="E67" s="9">
        <f t="shared" si="6"/>
        <v>-69.94999999999996</v>
      </c>
      <c r="F67" s="24"/>
      <c r="G67" s="24"/>
      <c r="H67" s="24"/>
      <c r="I67" s="24"/>
      <c r="J67" s="24" t="s">
        <v>69</v>
      </c>
      <c r="K67" s="24"/>
      <c r="L67" s="9">
        <v>20234.560000000001</v>
      </c>
      <c r="M67" s="10"/>
      <c r="N67" s="9">
        <v>16784.810000000001</v>
      </c>
      <c r="O67" s="10"/>
      <c r="P67" s="9">
        <f t="shared" si="7"/>
        <v>3449.75</v>
      </c>
      <c r="Q67" s="10"/>
      <c r="R67" s="11">
        <v>17000</v>
      </c>
    </row>
    <row r="68" spans="1:18" outlineLevel="5">
      <c r="A68" s="9">
        <v>0</v>
      </c>
      <c r="B68" s="10"/>
      <c r="C68" s="9"/>
      <c r="D68" s="10"/>
      <c r="E68" s="9">
        <f t="shared" si="6"/>
        <v>0</v>
      </c>
      <c r="F68" s="24"/>
      <c r="G68" s="24"/>
      <c r="H68" s="24"/>
      <c r="I68" s="24"/>
      <c r="J68" s="24" t="s">
        <v>70</v>
      </c>
      <c r="K68" s="24"/>
      <c r="L68" s="9">
        <v>-105.26</v>
      </c>
      <c r="M68" s="10"/>
      <c r="N68" s="9"/>
      <c r="O68" s="10"/>
      <c r="P68" s="9">
        <f t="shared" si="7"/>
        <v>-105.26</v>
      </c>
      <c r="Q68" s="10"/>
      <c r="R68" s="11"/>
    </row>
    <row r="69" spans="1:18" outlineLevel="5">
      <c r="A69" s="9">
        <v>15</v>
      </c>
      <c r="B69" s="10"/>
      <c r="C69" s="9">
        <v>21.25</v>
      </c>
      <c r="D69" s="10"/>
      <c r="E69" s="9">
        <f t="shared" si="6"/>
        <v>-6.25</v>
      </c>
      <c r="F69" s="24"/>
      <c r="G69" s="24"/>
      <c r="H69" s="24"/>
      <c r="I69" s="24"/>
      <c r="J69" s="24" t="s">
        <v>71</v>
      </c>
      <c r="K69" s="24"/>
      <c r="L69" s="9">
        <v>165</v>
      </c>
      <c r="M69" s="10"/>
      <c r="N69" s="9">
        <v>233.75</v>
      </c>
      <c r="O69" s="10"/>
      <c r="P69" s="9">
        <f t="shared" si="7"/>
        <v>-68.75</v>
      </c>
      <c r="Q69" s="10"/>
      <c r="R69" s="11">
        <v>250</v>
      </c>
    </row>
    <row r="70" spans="1:18" outlineLevel="5">
      <c r="A70" s="9">
        <v>0</v>
      </c>
      <c r="B70" s="10"/>
      <c r="C70" s="9">
        <v>0</v>
      </c>
      <c r="D70" s="10"/>
      <c r="E70" s="9">
        <f t="shared" si="6"/>
        <v>0</v>
      </c>
      <c r="F70" s="24"/>
      <c r="G70" s="24"/>
      <c r="H70" s="24"/>
      <c r="I70" s="24"/>
      <c r="J70" s="24" t="s">
        <v>72</v>
      </c>
      <c r="K70" s="24"/>
      <c r="L70" s="9">
        <v>1970.19</v>
      </c>
      <c r="M70" s="10"/>
      <c r="N70" s="9">
        <v>1700</v>
      </c>
      <c r="O70" s="10"/>
      <c r="P70" s="9">
        <f t="shared" si="7"/>
        <v>270.19000000000005</v>
      </c>
      <c r="Q70" s="10"/>
      <c r="R70" s="11">
        <v>1700</v>
      </c>
    </row>
    <row r="71" spans="1:18" outlineLevel="5">
      <c r="A71" s="9">
        <v>88.99</v>
      </c>
      <c r="B71" s="10"/>
      <c r="C71" s="9">
        <v>200</v>
      </c>
      <c r="D71" s="10"/>
      <c r="E71" s="9">
        <f t="shared" si="6"/>
        <v>-111.01</v>
      </c>
      <c r="F71" s="24"/>
      <c r="G71" s="24"/>
      <c r="H71" s="24"/>
      <c r="I71" s="24"/>
      <c r="J71" s="24" t="s">
        <v>73</v>
      </c>
      <c r="K71" s="24"/>
      <c r="L71" s="9">
        <v>3460.88</v>
      </c>
      <c r="M71" s="10"/>
      <c r="N71" s="9">
        <v>2200</v>
      </c>
      <c r="O71" s="10"/>
      <c r="P71" s="9">
        <f t="shared" si="7"/>
        <v>1260.8800000000001</v>
      </c>
      <c r="Q71" s="10"/>
      <c r="R71" s="11">
        <v>2400</v>
      </c>
    </row>
    <row r="72" spans="1:18" outlineLevel="5">
      <c r="A72" s="9">
        <v>-62</v>
      </c>
      <c r="B72" s="10"/>
      <c r="C72" s="9">
        <v>200</v>
      </c>
      <c r="D72" s="10"/>
      <c r="E72" s="9">
        <f t="shared" si="6"/>
        <v>-262</v>
      </c>
      <c r="F72" s="24"/>
      <c r="G72" s="24"/>
      <c r="H72" s="24"/>
      <c r="I72" s="24"/>
      <c r="J72" s="24" t="s">
        <v>74</v>
      </c>
      <c r="K72" s="24"/>
      <c r="L72" s="9">
        <v>641.5</v>
      </c>
      <c r="M72" s="10"/>
      <c r="N72" s="9">
        <v>2400</v>
      </c>
      <c r="O72" s="10"/>
      <c r="P72" s="9">
        <f t="shared" si="7"/>
        <v>-1758.5</v>
      </c>
      <c r="Q72" s="10"/>
      <c r="R72" s="11">
        <v>2600</v>
      </c>
    </row>
    <row r="73" spans="1:18" outlineLevel="5">
      <c r="A73" s="9">
        <v>0</v>
      </c>
      <c r="B73" s="10"/>
      <c r="C73" s="9"/>
      <c r="D73" s="10"/>
      <c r="E73" s="9">
        <f t="shared" si="6"/>
        <v>0</v>
      </c>
      <c r="F73" s="24"/>
      <c r="G73" s="24"/>
      <c r="H73" s="24"/>
      <c r="I73" s="24"/>
      <c r="J73" s="24" t="s">
        <v>75</v>
      </c>
      <c r="K73" s="24"/>
      <c r="L73" s="9">
        <v>93.68</v>
      </c>
      <c r="M73" s="10"/>
      <c r="N73" s="9"/>
      <c r="O73" s="10"/>
      <c r="P73" s="9">
        <f t="shared" si="7"/>
        <v>93.68</v>
      </c>
      <c r="Q73" s="10"/>
      <c r="R73" s="11"/>
    </row>
    <row r="74" spans="1:18" outlineLevel="5">
      <c r="A74" s="9">
        <v>0</v>
      </c>
      <c r="B74" s="10"/>
      <c r="C74" s="9">
        <v>0</v>
      </c>
      <c r="D74" s="10"/>
      <c r="E74" s="9">
        <f t="shared" si="6"/>
        <v>0</v>
      </c>
      <c r="F74" s="24"/>
      <c r="G74" s="24"/>
      <c r="H74" s="24"/>
      <c r="I74" s="24"/>
      <c r="J74" s="24" t="s">
        <v>76</v>
      </c>
      <c r="K74" s="24"/>
      <c r="L74" s="9">
        <v>3248.05</v>
      </c>
      <c r="M74" s="10"/>
      <c r="N74" s="9">
        <v>3600</v>
      </c>
      <c r="O74" s="10"/>
      <c r="P74" s="9">
        <f t="shared" si="7"/>
        <v>-351.94999999999982</v>
      </c>
      <c r="Q74" s="10"/>
      <c r="R74" s="11">
        <v>3600</v>
      </c>
    </row>
    <row r="75" spans="1:18" outlineLevel="5">
      <c r="A75" s="9">
        <v>139.9</v>
      </c>
      <c r="B75" s="10"/>
      <c r="C75" s="9">
        <v>170</v>
      </c>
      <c r="D75" s="10"/>
      <c r="E75" s="9">
        <f t="shared" si="6"/>
        <v>-30.099999999999994</v>
      </c>
      <c r="F75" s="24"/>
      <c r="G75" s="24"/>
      <c r="H75" s="24"/>
      <c r="I75" s="24"/>
      <c r="J75" s="24" t="s">
        <v>77</v>
      </c>
      <c r="K75" s="24"/>
      <c r="L75" s="9">
        <v>1014.78</v>
      </c>
      <c r="M75" s="10"/>
      <c r="N75" s="9">
        <v>1870</v>
      </c>
      <c r="O75" s="10"/>
      <c r="P75" s="9">
        <f t="shared" si="7"/>
        <v>-855.22</v>
      </c>
      <c r="Q75" s="10"/>
      <c r="R75" s="11">
        <v>2000</v>
      </c>
    </row>
    <row r="76" spans="1:18" outlineLevel="5">
      <c r="A76" s="9">
        <v>953</v>
      </c>
      <c r="B76" s="10"/>
      <c r="C76" s="9">
        <v>0</v>
      </c>
      <c r="D76" s="10"/>
      <c r="E76" s="9">
        <f t="shared" si="6"/>
        <v>953</v>
      </c>
      <c r="F76" s="24"/>
      <c r="G76" s="24"/>
      <c r="H76" s="24"/>
      <c r="I76" s="24"/>
      <c r="J76" s="24" t="s">
        <v>78</v>
      </c>
      <c r="K76" s="24"/>
      <c r="L76" s="9">
        <v>962.95</v>
      </c>
      <c r="M76" s="10"/>
      <c r="N76" s="9">
        <v>450</v>
      </c>
      <c r="O76" s="10"/>
      <c r="P76" s="9">
        <f t="shared" si="7"/>
        <v>512.95000000000005</v>
      </c>
      <c r="Q76" s="10"/>
      <c r="R76" s="11">
        <v>450</v>
      </c>
    </row>
    <row r="77" spans="1:18" outlineLevel="5">
      <c r="A77" s="9">
        <v>50</v>
      </c>
      <c r="B77" s="10"/>
      <c r="C77" s="9">
        <v>0</v>
      </c>
      <c r="D77" s="10"/>
      <c r="E77" s="9">
        <f t="shared" si="6"/>
        <v>50</v>
      </c>
      <c r="F77" s="24"/>
      <c r="G77" s="24"/>
      <c r="H77" s="24"/>
      <c r="I77" s="24"/>
      <c r="J77" s="24" t="s">
        <v>79</v>
      </c>
      <c r="K77" s="24"/>
      <c r="L77" s="9">
        <v>5100</v>
      </c>
      <c r="M77" s="10"/>
      <c r="N77" s="9">
        <v>5000</v>
      </c>
      <c r="O77" s="10"/>
      <c r="P77" s="9">
        <f t="shared" si="7"/>
        <v>100</v>
      </c>
      <c r="Q77" s="10"/>
      <c r="R77" s="11">
        <v>5000</v>
      </c>
    </row>
    <row r="78" spans="1:18" outlineLevel="5">
      <c r="A78" s="9">
        <v>306.60000000000002</v>
      </c>
      <c r="B78" s="10"/>
      <c r="C78" s="9">
        <v>1200</v>
      </c>
      <c r="D78" s="10"/>
      <c r="E78" s="9">
        <f t="shared" si="6"/>
        <v>-893.4</v>
      </c>
      <c r="F78" s="24"/>
      <c r="G78" s="24"/>
      <c r="H78" s="24"/>
      <c r="I78" s="24"/>
      <c r="J78" s="24" t="s">
        <v>80</v>
      </c>
      <c r="K78" s="24"/>
      <c r="L78" s="9">
        <v>11117.91</v>
      </c>
      <c r="M78" s="10"/>
      <c r="N78" s="9">
        <v>32280</v>
      </c>
      <c r="O78" s="10"/>
      <c r="P78" s="9">
        <f t="shared" si="7"/>
        <v>-21162.09</v>
      </c>
      <c r="Q78" s="10"/>
      <c r="R78" s="11">
        <v>33600</v>
      </c>
    </row>
    <row r="79" spans="1:18" outlineLevel="5">
      <c r="A79" s="9">
        <v>0</v>
      </c>
      <c r="B79" s="10"/>
      <c r="C79" s="9">
        <v>0</v>
      </c>
      <c r="D79" s="10"/>
      <c r="E79" s="9">
        <f t="shared" si="6"/>
        <v>0</v>
      </c>
      <c r="F79" s="24"/>
      <c r="G79" s="24"/>
      <c r="H79" s="24"/>
      <c r="I79" s="24"/>
      <c r="J79" s="24" t="s">
        <v>81</v>
      </c>
      <c r="K79" s="24"/>
      <c r="L79" s="9">
        <v>5304.95</v>
      </c>
      <c r="M79" s="10"/>
      <c r="N79" s="9">
        <v>5157.4799999999996</v>
      </c>
      <c r="O79" s="10"/>
      <c r="P79" s="9">
        <f t="shared" si="7"/>
        <v>147.47000000000025</v>
      </c>
      <c r="Q79" s="10"/>
      <c r="R79" s="11">
        <v>5157.4799999999996</v>
      </c>
    </row>
    <row r="80" spans="1:18" outlineLevel="5">
      <c r="A80" s="9">
        <v>0</v>
      </c>
      <c r="B80" s="10"/>
      <c r="C80" s="9">
        <v>0</v>
      </c>
      <c r="D80" s="10"/>
      <c r="E80" s="9">
        <f t="shared" si="6"/>
        <v>0</v>
      </c>
      <c r="F80" s="24"/>
      <c r="G80" s="24"/>
      <c r="H80" s="24"/>
      <c r="I80" s="24"/>
      <c r="J80" s="24" t="s">
        <v>82</v>
      </c>
      <c r="K80" s="24"/>
      <c r="L80" s="9">
        <v>287.36</v>
      </c>
      <c r="M80" s="10"/>
      <c r="N80" s="9">
        <v>1200</v>
      </c>
      <c r="O80" s="10"/>
      <c r="P80" s="9">
        <f t="shared" si="7"/>
        <v>-912.64</v>
      </c>
      <c r="Q80" s="10"/>
      <c r="R80" s="11">
        <v>1200</v>
      </c>
    </row>
    <row r="81" spans="1:18" outlineLevel="5">
      <c r="A81" s="9">
        <v>737.69</v>
      </c>
      <c r="B81" s="10"/>
      <c r="C81" s="9">
        <v>50</v>
      </c>
      <c r="D81" s="10"/>
      <c r="E81" s="9">
        <f t="shared" si="6"/>
        <v>687.69</v>
      </c>
      <c r="F81" s="24"/>
      <c r="G81" s="24"/>
      <c r="H81" s="24"/>
      <c r="I81" s="24"/>
      <c r="J81" s="24" t="s">
        <v>83</v>
      </c>
      <c r="K81" s="24"/>
      <c r="L81" s="9">
        <v>9022.3700000000008</v>
      </c>
      <c r="M81" s="10"/>
      <c r="N81" s="9">
        <v>5950</v>
      </c>
      <c r="O81" s="10"/>
      <c r="P81" s="9">
        <f t="shared" si="7"/>
        <v>3072.3700000000008</v>
      </c>
      <c r="Q81" s="10"/>
      <c r="R81" s="11">
        <v>6000</v>
      </c>
    </row>
    <row r="82" spans="1:18" outlineLevel="5">
      <c r="A82" s="9">
        <v>0</v>
      </c>
      <c r="B82" s="10"/>
      <c r="C82" s="9">
        <v>0</v>
      </c>
      <c r="D82" s="10"/>
      <c r="E82" s="9">
        <f t="shared" si="6"/>
        <v>0</v>
      </c>
      <c r="F82" s="24"/>
      <c r="G82" s="24"/>
      <c r="H82" s="24"/>
      <c r="I82" s="24"/>
      <c r="J82" s="24" t="s">
        <v>84</v>
      </c>
      <c r="K82" s="24"/>
      <c r="L82" s="9">
        <v>1195</v>
      </c>
      <c r="M82" s="10"/>
      <c r="N82" s="9">
        <v>3000</v>
      </c>
      <c r="O82" s="10"/>
      <c r="P82" s="9">
        <f t="shared" si="7"/>
        <v>-1805</v>
      </c>
      <c r="Q82" s="10"/>
      <c r="R82" s="11">
        <v>3000</v>
      </c>
    </row>
    <row r="83" spans="1:18" outlineLevel="5">
      <c r="A83" s="9">
        <v>70</v>
      </c>
      <c r="B83" s="10"/>
      <c r="C83" s="9">
        <v>5018.2</v>
      </c>
      <c r="D83" s="10"/>
      <c r="E83" s="9">
        <f t="shared" si="6"/>
        <v>-4948.2</v>
      </c>
      <c r="F83" s="24"/>
      <c r="G83" s="24"/>
      <c r="H83" s="24"/>
      <c r="I83" s="24"/>
      <c r="J83" s="24" t="s">
        <v>85</v>
      </c>
      <c r="K83" s="24"/>
      <c r="L83" s="9">
        <v>20287.509999999998</v>
      </c>
      <c r="M83" s="10"/>
      <c r="N83" s="9">
        <v>55200</v>
      </c>
      <c r="O83" s="10"/>
      <c r="P83" s="9">
        <f t="shared" si="7"/>
        <v>-34912.490000000005</v>
      </c>
      <c r="Q83" s="10"/>
      <c r="R83" s="11">
        <v>60000</v>
      </c>
    </row>
    <row r="84" spans="1:18" outlineLevel="5">
      <c r="A84" s="9">
        <v>0</v>
      </c>
      <c r="B84" s="10"/>
      <c r="C84" s="9">
        <v>0</v>
      </c>
      <c r="D84" s="10"/>
      <c r="E84" s="9">
        <f t="shared" si="6"/>
        <v>0</v>
      </c>
      <c r="F84" s="24"/>
      <c r="G84" s="24"/>
      <c r="H84" s="24"/>
      <c r="I84" s="24"/>
      <c r="J84" s="24" t="s">
        <v>86</v>
      </c>
      <c r="K84" s="24"/>
      <c r="L84" s="9">
        <v>9506</v>
      </c>
      <c r="M84" s="10"/>
      <c r="N84" s="9">
        <v>9700</v>
      </c>
      <c r="O84" s="10"/>
      <c r="P84" s="9">
        <f t="shared" si="7"/>
        <v>-194</v>
      </c>
      <c r="Q84" s="10"/>
      <c r="R84" s="11">
        <v>9700</v>
      </c>
    </row>
    <row r="85" spans="1:18" outlineLevel="5">
      <c r="A85" s="9">
        <v>-1383.46</v>
      </c>
      <c r="B85" s="10"/>
      <c r="C85" s="9">
        <v>7528.57</v>
      </c>
      <c r="D85" s="10"/>
      <c r="E85" s="9">
        <f t="shared" si="6"/>
        <v>-8912.0299999999988</v>
      </c>
      <c r="F85" s="24"/>
      <c r="G85" s="24"/>
      <c r="H85" s="24"/>
      <c r="I85" s="24"/>
      <c r="J85" s="24" t="s">
        <v>87</v>
      </c>
      <c r="K85" s="24"/>
      <c r="L85" s="9">
        <v>114240.47</v>
      </c>
      <c r="M85" s="10"/>
      <c r="N85" s="9">
        <v>77957.17</v>
      </c>
      <c r="O85" s="10"/>
      <c r="P85" s="9">
        <f t="shared" si="7"/>
        <v>36283.300000000003</v>
      </c>
      <c r="Q85" s="10"/>
      <c r="R85" s="11">
        <v>85000</v>
      </c>
    </row>
    <row r="86" spans="1:18" outlineLevel="5">
      <c r="A86" s="9">
        <v>1950</v>
      </c>
      <c r="B86" s="10"/>
      <c r="C86" s="9">
        <v>0</v>
      </c>
      <c r="D86" s="10"/>
      <c r="E86" s="9">
        <f t="shared" si="6"/>
        <v>1950</v>
      </c>
      <c r="F86" s="24"/>
      <c r="G86" s="24"/>
      <c r="H86" s="24"/>
      <c r="I86" s="24"/>
      <c r="J86" s="24" t="s">
        <v>88</v>
      </c>
      <c r="K86" s="24"/>
      <c r="L86" s="9">
        <v>10327.5</v>
      </c>
      <c r="M86" s="10"/>
      <c r="N86" s="9">
        <v>12500</v>
      </c>
      <c r="O86" s="10"/>
      <c r="P86" s="9">
        <f t="shared" si="7"/>
        <v>-2172.5</v>
      </c>
      <c r="Q86" s="10"/>
      <c r="R86" s="11">
        <v>12500</v>
      </c>
    </row>
    <row r="87" spans="1:18" outlineLevel="5">
      <c r="A87" s="9">
        <v>5192.54</v>
      </c>
      <c r="B87" s="10"/>
      <c r="C87" s="9"/>
      <c r="D87" s="10"/>
      <c r="E87" s="9">
        <f t="shared" si="6"/>
        <v>5192.54</v>
      </c>
      <c r="F87" s="24"/>
      <c r="G87" s="24"/>
      <c r="H87" s="24"/>
      <c r="I87" s="24"/>
      <c r="J87" s="24" t="s">
        <v>89</v>
      </c>
      <c r="K87" s="24"/>
      <c r="L87" s="9">
        <v>5192.54</v>
      </c>
      <c r="M87" s="10"/>
      <c r="N87" s="9"/>
      <c r="O87" s="10"/>
      <c r="P87" s="9">
        <f t="shared" si="7"/>
        <v>5192.54</v>
      </c>
      <c r="Q87" s="10"/>
      <c r="R87" s="11"/>
    </row>
    <row r="88" spans="1:18" outlineLevel="5">
      <c r="A88" s="9">
        <v>0</v>
      </c>
      <c r="B88" s="10"/>
      <c r="C88" s="9">
        <v>0</v>
      </c>
      <c r="D88" s="10"/>
      <c r="E88" s="9">
        <f t="shared" si="6"/>
        <v>0</v>
      </c>
      <c r="F88" s="24"/>
      <c r="G88" s="24"/>
      <c r="H88" s="24"/>
      <c r="I88" s="24"/>
      <c r="J88" s="24" t="s">
        <v>90</v>
      </c>
      <c r="K88" s="24"/>
      <c r="L88" s="9">
        <v>4617.75</v>
      </c>
      <c r="M88" s="10"/>
      <c r="N88" s="9">
        <v>7000</v>
      </c>
      <c r="O88" s="10"/>
      <c r="P88" s="9">
        <f t="shared" si="7"/>
        <v>-2382.25</v>
      </c>
      <c r="Q88" s="10"/>
      <c r="R88" s="11">
        <v>7000</v>
      </c>
    </row>
    <row r="89" spans="1:18" outlineLevel="5">
      <c r="A89" s="9">
        <v>0</v>
      </c>
      <c r="B89" s="10"/>
      <c r="C89" s="9"/>
      <c r="D89" s="10"/>
      <c r="E89" s="9">
        <f t="shared" si="6"/>
        <v>0</v>
      </c>
      <c r="F89" s="24"/>
      <c r="G89" s="24"/>
      <c r="H89" s="24"/>
      <c r="I89" s="24"/>
      <c r="J89" s="24" t="s">
        <v>91</v>
      </c>
      <c r="K89" s="24"/>
      <c r="L89" s="9">
        <v>3000</v>
      </c>
      <c r="M89" s="10"/>
      <c r="N89" s="9"/>
      <c r="O89" s="10"/>
      <c r="P89" s="9">
        <f t="shared" si="7"/>
        <v>3000</v>
      </c>
      <c r="Q89" s="10"/>
      <c r="R89" s="11"/>
    </row>
    <row r="90" spans="1:18" outlineLevel="5">
      <c r="A90" s="9">
        <v>1221.95</v>
      </c>
      <c r="B90" s="10"/>
      <c r="C90" s="9">
        <v>0</v>
      </c>
      <c r="D90" s="10"/>
      <c r="E90" s="9">
        <f t="shared" si="6"/>
        <v>1221.95</v>
      </c>
      <c r="F90" s="24"/>
      <c r="G90" s="24"/>
      <c r="H90" s="24"/>
      <c r="I90" s="24"/>
      <c r="J90" s="24" t="s">
        <v>92</v>
      </c>
      <c r="K90" s="24"/>
      <c r="L90" s="9">
        <v>11406.44</v>
      </c>
      <c r="M90" s="10"/>
      <c r="N90" s="9">
        <v>12000</v>
      </c>
      <c r="O90" s="10"/>
      <c r="P90" s="9">
        <f t="shared" si="7"/>
        <v>-593.55999999999949</v>
      </c>
      <c r="Q90" s="10"/>
      <c r="R90" s="11">
        <v>12000</v>
      </c>
    </row>
    <row r="91" spans="1:18" outlineLevel="6">
      <c r="A91" s="9"/>
      <c r="B91" s="10"/>
      <c r="C91" s="9"/>
      <c r="D91" s="10"/>
      <c r="E91" s="9"/>
      <c r="F91" s="24"/>
      <c r="G91" s="24"/>
      <c r="H91" s="24"/>
      <c r="I91" s="24"/>
      <c r="J91" s="24" t="s">
        <v>93</v>
      </c>
      <c r="K91" s="24"/>
      <c r="L91" s="9"/>
      <c r="M91" s="10"/>
      <c r="N91" s="9"/>
      <c r="O91" s="10"/>
      <c r="P91" s="9"/>
      <c r="Q91" s="10"/>
      <c r="R91" s="11"/>
    </row>
    <row r="92" spans="1:18" outlineLevel="6">
      <c r="A92" s="9">
        <v>6862.07</v>
      </c>
      <c r="B92" s="10"/>
      <c r="C92" s="9">
        <v>6660.01</v>
      </c>
      <c r="D92" s="10"/>
      <c r="E92" s="9">
        <f t="shared" si="6"/>
        <v>202.05999999999949</v>
      </c>
      <c r="F92" s="24"/>
      <c r="G92" s="24"/>
      <c r="H92" s="24"/>
      <c r="I92" s="24"/>
      <c r="J92" s="24"/>
      <c r="K92" s="24" t="s">
        <v>94</v>
      </c>
      <c r="L92" s="9">
        <v>75918.98</v>
      </c>
      <c r="M92" s="10"/>
      <c r="N92" s="9">
        <v>73332.710000000006</v>
      </c>
      <c r="O92" s="10"/>
      <c r="P92" s="9">
        <f t="shared" si="7"/>
        <v>2586.2699999999895</v>
      </c>
      <c r="Q92" s="10"/>
      <c r="R92" s="11">
        <v>80000</v>
      </c>
    </row>
    <row r="93" spans="1:18" outlineLevel="6">
      <c r="A93" s="9">
        <v>0</v>
      </c>
      <c r="B93" s="10"/>
      <c r="C93" s="9">
        <v>0</v>
      </c>
      <c r="D93" s="10"/>
      <c r="E93" s="9">
        <f t="shared" si="6"/>
        <v>0</v>
      </c>
      <c r="F93" s="24"/>
      <c r="G93" s="24"/>
      <c r="H93" s="24"/>
      <c r="I93" s="24"/>
      <c r="J93" s="24"/>
      <c r="K93" s="24" t="s">
        <v>95</v>
      </c>
      <c r="L93" s="9">
        <v>945</v>
      </c>
      <c r="M93" s="10"/>
      <c r="N93" s="9">
        <v>0</v>
      </c>
      <c r="O93" s="10"/>
      <c r="P93" s="9">
        <f t="shared" si="7"/>
        <v>945</v>
      </c>
      <c r="Q93" s="10"/>
      <c r="R93" s="11">
        <v>0</v>
      </c>
    </row>
    <row r="94" spans="1:18" outlineLevel="6">
      <c r="A94" s="9">
        <v>0</v>
      </c>
      <c r="B94" s="10"/>
      <c r="C94" s="9">
        <v>120</v>
      </c>
      <c r="D94" s="10"/>
      <c r="E94" s="9">
        <f t="shared" si="6"/>
        <v>-120</v>
      </c>
      <c r="F94" s="24"/>
      <c r="G94" s="24"/>
      <c r="H94" s="24"/>
      <c r="I94" s="24"/>
      <c r="J94" s="24"/>
      <c r="K94" s="24" t="s">
        <v>96</v>
      </c>
      <c r="L94" s="9">
        <v>704.7</v>
      </c>
      <c r="M94" s="10"/>
      <c r="N94" s="9">
        <v>5240</v>
      </c>
      <c r="O94" s="10"/>
      <c r="P94" s="9">
        <f t="shared" si="7"/>
        <v>-4535.3</v>
      </c>
      <c r="Q94" s="10"/>
      <c r="R94" s="11">
        <v>5250</v>
      </c>
    </row>
    <row r="95" spans="1:18" outlineLevel="6">
      <c r="A95" s="9">
        <v>225.08</v>
      </c>
      <c r="B95" s="10"/>
      <c r="C95" s="9">
        <v>633</v>
      </c>
      <c r="D95" s="10"/>
      <c r="E95" s="9">
        <f t="shared" si="6"/>
        <v>-407.91999999999996</v>
      </c>
      <c r="F95" s="24"/>
      <c r="G95" s="24"/>
      <c r="H95" s="24"/>
      <c r="I95" s="24"/>
      <c r="J95" s="24"/>
      <c r="K95" s="24" t="s">
        <v>97</v>
      </c>
      <c r="L95" s="9">
        <v>6086.07</v>
      </c>
      <c r="M95" s="10"/>
      <c r="N95" s="9">
        <v>6967</v>
      </c>
      <c r="O95" s="10"/>
      <c r="P95" s="9">
        <f t="shared" si="7"/>
        <v>-880.93000000000029</v>
      </c>
      <c r="Q95" s="10"/>
      <c r="R95" s="11">
        <v>7600</v>
      </c>
    </row>
    <row r="96" spans="1:18" outlineLevel="6">
      <c r="A96" s="9">
        <v>1145.03</v>
      </c>
      <c r="B96" s="10"/>
      <c r="C96" s="9">
        <v>391.67</v>
      </c>
      <c r="D96" s="10"/>
      <c r="E96" s="9">
        <f t="shared" si="6"/>
        <v>753.3599999999999</v>
      </c>
      <c r="F96" s="24"/>
      <c r="G96" s="24"/>
      <c r="H96" s="24"/>
      <c r="I96" s="24"/>
      <c r="J96" s="24"/>
      <c r="K96" s="24" t="s">
        <v>98</v>
      </c>
      <c r="L96" s="9">
        <v>5106.8900000000003</v>
      </c>
      <c r="M96" s="10"/>
      <c r="N96" s="9">
        <v>4308.37</v>
      </c>
      <c r="O96" s="10"/>
      <c r="P96" s="9">
        <f t="shared" si="7"/>
        <v>798.52000000000044</v>
      </c>
      <c r="Q96" s="10"/>
      <c r="R96" s="11">
        <v>4700</v>
      </c>
    </row>
    <row r="97" spans="1:18" ht="18" outlineLevel="6" thickBot="1">
      <c r="A97" s="12">
        <v>1078.49</v>
      </c>
      <c r="B97" s="10"/>
      <c r="C97" s="12">
        <v>420</v>
      </c>
      <c r="D97" s="10"/>
      <c r="E97" s="12">
        <f>A97-C97</f>
        <v>658.49</v>
      </c>
      <c r="F97" s="24"/>
      <c r="G97" s="24"/>
      <c r="H97" s="24"/>
      <c r="I97" s="24"/>
      <c r="J97" s="24"/>
      <c r="K97" s="24" t="s">
        <v>99</v>
      </c>
      <c r="L97" s="12">
        <v>6344.05</v>
      </c>
      <c r="M97" s="10"/>
      <c r="N97" s="12">
        <v>6600</v>
      </c>
      <c r="O97" s="10"/>
      <c r="P97" s="12">
        <f>L97-N97</f>
        <v>-255.94999999999982</v>
      </c>
      <c r="Q97" s="10"/>
      <c r="R97" s="13">
        <v>7000</v>
      </c>
    </row>
    <row r="98" spans="1:18" outlineLevel="5">
      <c r="A98" s="9">
        <f>ROUND(SUM(A91:A97),5)</f>
        <v>9310.67</v>
      </c>
      <c r="B98" s="10"/>
      <c r="C98" s="9">
        <f>ROUND(SUM(C91:C97),5)</f>
        <v>8224.68</v>
      </c>
      <c r="D98" s="10"/>
      <c r="E98" s="9">
        <f>A98-C98</f>
        <v>1085.9899999999998</v>
      </c>
      <c r="F98" s="24"/>
      <c r="G98" s="24"/>
      <c r="H98" s="24"/>
      <c r="I98" s="24"/>
      <c r="J98" s="24" t="s">
        <v>100</v>
      </c>
      <c r="K98" s="24"/>
      <c r="L98" s="9">
        <f>ROUND(SUM(L91:L97),5)</f>
        <v>95105.69</v>
      </c>
      <c r="M98" s="10"/>
      <c r="N98" s="9">
        <f>ROUND(SUM(N91:N97),5)</f>
        <v>96448.08</v>
      </c>
      <c r="O98" s="10"/>
      <c r="P98" s="9">
        <f>L98-N98</f>
        <v>-1342.3899999999994</v>
      </c>
      <c r="Q98" s="10"/>
      <c r="R98" s="11">
        <f>ROUND(SUM(R91:R97),5)</f>
        <v>104550</v>
      </c>
    </row>
    <row r="99" spans="1:18" ht="30" customHeight="1" outlineLevel="6">
      <c r="A99" s="9"/>
      <c r="B99" s="10"/>
      <c r="C99" s="9"/>
      <c r="D99" s="10"/>
      <c r="E99" s="9"/>
      <c r="F99" s="24"/>
      <c r="G99" s="24"/>
      <c r="H99" s="24"/>
      <c r="I99" s="24"/>
      <c r="J99" s="24" t="s">
        <v>101</v>
      </c>
      <c r="K99" s="24"/>
      <c r="L99" s="9"/>
      <c r="M99" s="10"/>
      <c r="N99" s="9"/>
      <c r="O99" s="10"/>
      <c r="P99" s="9"/>
      <c r="Q99" s="10"/>
      <c r="R99" s="11"/>
    </row>
    <row r="100" spans="1:18" outlineLevel="6">
      <c r="A100" s="9">
        <v>416.62</v>
      </c>
      <c r="B100" s="10"/>
      <c r="C100" s="9">
        <v>687.5</v>
      </c>
      <c r="D100" s="10"/>
      <c r="E100" s="9">
        <f t="shared" ref="E100:E106" si="8">A100-C100</f>
        <v>-270.88</v>
      </c>
      <c r="F100" s="24"/>
      <c r="G100" s="24"/>
      <c r="H100" s="24"/>
      <c r="I100" s="24"/>
      <c r="J100" s="24"/>
      <c r="K100" s="24" t="s">
        <v>102</v>
      </c>
      <c r="L100" s="9">
        <v>7981.42</v>
      </c>
      <c r="M100" s="10"/>
      <c r="N100" s="9">
        <v>7562.5</v>
      </c>
      <c r="O100" s="10"/>
      <c r="P100" s="9">
        <f t="shared" ref="P100:P106" si="9">L100-N100</f>
        <v>418.92000000000007</v>
      </c>
      <c r="Q100" s="10"/>
      <c r="R100" s="11">
        <v>8250</v>
      </c>
    </row>
    <row r="101" spans="1:18" ht="18" outlineLevel="6" thickBot="1">
      <c r="A101" s="12">
        <v>660.24</v>
      </c>
      <c r="B101" s="10"/>
      <c r="C101" s="12">
        <v>833.33</v>
      </c>
      <c r="D101" s="10"/>
      <c r="E101" s="12">
        <f>A101-C101</f>
        <v>-173.09000000000003</v>
      </c>
      <c r="F101" s="24"/>
      <c r="G101" s="24"/>
      <c r="H101" s="24"/>
      <c r="I101" s="24"/>
      <c r="J101" s="24"/>
      <c r="K101" s="24" t="s">
        <v>103</v>
      </c>
      <c r="L101" s="12">
        <v>5029.17</v>
      </c>
      <c r="M101" s="10"/>
      <c r="N101" s="12">
        <v>6541.67</v>
      </c>
      <c r="O101" s="10"/>
      <c r="P101" s="12">
        <f>L101-N101</f>
        <v>-1512.5</v>
      </c>
      <c r="Q101" s="10"/>
      <c r="R101" s="13">
        <v>7000</v>
      </c>
    </row>
    <row r="102" spans="1:18" outlineLevel="5">
      <c r="A102" s="9">
        <f>ROUND(SUM(A99:A101),5)</f>
        <v>1076.8599999999999</v>
      </c>
      <c r="B102" s="10"/>
      <c r="C102" s="9">
        <f>ROUND(SUM(C99:C101),5)</f>
        <v>1520.83</v>
      </c>
      <c r="D102" s="10"/>
      <c r="E102" s="9">
        <f>A102-C102</f>
        <v>-443.97</v>
      </c>
      <c r="F102" s="24"/>
      <c r="G102" s="24"/>
      <c r="H102" s="24"/>
      <c r="I102" s="24"/>
      <c r="J102" s="24" t="s">
        <v>104</v>
      </c>
      <c r="K102" s="24"/>
      <c r="L102" s="9">
        <f>ROUND(SUM(L99:L101),5)</f>
        <v>13010.59</v>
      </c>
      <c r="M102" s="10"/>
      <c r="N102" s="9">
        <f>ROUND(SUM(N99:N101),5)</f>
        <v>14104.17</v>
      </c>
      <c r="O102" s="10"/>
      <c r="P102" s="9">
        <f>L102-N102</f>
        <v>-1093.58</v>
      </c>
      <c r="Q102" s="10"/>
      <c r="R102" s="11">
        <f>ROUND(SUM(R99:R101),5)</f>
        <v>15250</v>
      </c>
    </row>
    <row r="103" spans="1:18" ht="30" customHeight="1" outlineLevel="6">
      <c r="A103" s="9"/>
      <c r="B103" s="10"/>
      <c r="C103" s="9"/>
      <c r="D103" s="10"/>
      <c r="E103" s="9"/>
      <c r="F103" s="24"/>
      <c r="G103" s="24"/>
      <c r="H103" s="24"/>
      <c r="I103" s="24"/>
      <c r="J103" s="24" t="s">
        <v>105</v>
      </c>
      <c r="K103" s="24"/>
      <c r="L103" s="9"/>
      <c r="M103" s="10"/>
      <c r="N103" s="9"/>
      <c r="O103" s="10"/>
      <c r="P103" s="9"/>
      <c r="Q103" s="10"/>
      <c r="R103" s="11"/>
    </row>
    <row r="104" spans="1:18" outlineLevel="6">
      <c r="A104" s="9">
        <v>15660.15</v>
      </c>
      <c r="B104" s="10"/>
      <c r="C104" s="9">
        <v>17260.68</v>
      </c>
      <c r="D104" s="10"/>
      <c r="E104" s="9">
        <f t="shared" si="8"/>
        <v>-1600.5300000000007</v>
      </c>
      <c r="F104" s="24"/>
      <c r="G104" s="24"/>
      <c r="H104" s="24"/>
      <c r="I104" s="24"/>
      <c r="J104" s="24"/>
      <c r="K104" s="24" t="s">
        <v>106</v>
      </c>
      <c r="L104" s="9">
        <v>207686.75</v>
      </c>
      <c r="M104" s="10"/>
      <c r="N104" s="9">
        <v>206997.49</v>
      </c>
      <c r="O104" s="10"/>
      <c r="P104" s="9">
        <f t="shared" si="9"/>
        <v>689.26000000000931</v>
      </c>
      <c r="Q104" s="10"/>
      <c r="R104" s="11">
        <v>224418</v>
      </c>
    </row>
    <row r="105" spans="1:18" outlineLevel="6">
      <c r="A105" s="9">
        <v>4047.84</v>
      </c>
      <c r="B105" s="10"/>
      <c r="C105" s="9">
        <v>3600</v>
      </c>
      <c r="D105" s="10"/>
      <c r="E105" s="9">
        <f t="shared" si="8"/>
        <v>447.84000000000015</v>
      </c>
      <c r="F105" s="24"/>
      <c r="G105" s="24"/>
      <c r="H105" s="24"/>
      <c r="I105" s="24"/>
      <c r="J105" s="24"/>
      <c r="K105" s="24" t="s">
        <v>107</v>
      </c>
      <c r="L105" s="9">
        <v>36100.69</v>
      </c>
      <c r="M105" s="10"/>
      <c r="N105" s="9">
        <v>43166.99</v>
      </c>
      <c r="O105" s="10"/>
      <c r="P105" s="9">
        <f t="shared" si="9"/>
        <v>-7066.2999999999956</v>
      </c>
      <c r="Q105" s="10"/>
      <c r="R105" s="11">
        <v>46798</v>
      </c>
    </row>
    <row r="106" spans="1:18" outlineLevel="6">
      <c r="A106" s="9">
        <v>775.41</v>
      </c>
      <c r="B106" s="10"/>
      <c r="C106" s="9">
        <v>1539.32</v>
      </c>
      <c r="D106" s="10"/>
      <c r="E106" s="9">
        <f t="shared" si="8"/>
        <v>-763.91</v>
      </c>
      <c r="F106" s="24"/>
      <c r="G106" s="24"/>
      <c r="H106" s="24"/>
      <c r="I106" s="24"/>
      <c r="J106" s="24"/>
      <c r="K106" s="24" t="s">
        <v>108</v>
      </c>
      <c r="L106" s="9">
        <v>16306</v>
      </c>
      <c r="M106" s="10"/>
      <c r="N106" s="9">
        <v>18471.810000000001</v>
      </c>
      <c r="O106" s="10"/>
      <c r="P106" s="9">
        <f t="shared" si="9"/>
        <v>-2165.8100000000013</v>
      </c>
      <c r="Q106" s="10"/>
      <c r="R106" s="11">
        <v>20011.13</v>
      </c>
    </row>
    <row r="107" spans="1:18" ht="18" outlineLevel="6" thickBot="1">
      <c r="A107" s="12">
        <v>309.48</v>
      </c>
      <c r="B107" s="10"/>
      <c r="C107" s="12"/>
      <c r="D107" s="10"/>
      <c r="E107" s="12">
        <f>A107-C107</f>
        <v>309.48</v>
      </c>
      <c r="F107" s="24"/>
      <c r="G107" s="24"/>
      <c r="H107" s="24"/>
      <c r="I107" s="24"/>
      <c r="J107" s="24"/>
      <c r="K107" s="24" t="s">
        <v>109</v>
      </c>
      <c r="L107" s="12">
        <v>2588.77</v>
      </c>
      <c r="M107" s="10"/>
      <c r="N107" s="12"/>
      <c r="O107" s="10"/>
      <c r="P107" s="12">
        <f>L107-N107</f>
        <v>2588.77</v>
      </c>
      <c r="Q107" s="10"/>
      <c r="R107" s="13"/>
    </row>
    <row r="108" spans="1:18" outlineLevel="5">
      <c r="A108" s="9">
        <f>ROUND(SUM(A103:A107),5)</f>
        <v>20792.88</v>
      </c>
      <c r="B108" s="10"/>
      <c r="C108" s="9">
        <f>ROUND(SUM(C103:C107),5)</f>
        <v>22400</v>
      </c>
      <c r="D108" s="10"/>
      <c r="E108" s="9">
        <f>A108-C108</f>
        <v>-1607.119999999999</v>
      </c>
      <c r="F108" s="24"/>
      <c r="G108" s="24"/>
      <c r="H108" s="24"/>
      <c r="I108" s="24"/>
      <c r="J108" s="24" t="s">
        <v>110</v>
      </c>
      <c r="K108" s="24"/>
      <c r="L108" s="9">
        <f>ROUND(SUM(L103:L107),5)</f>
        <v>262682.21000000002</v>
      </c>
      <c r="M108" s="10"/>
      <c r="N108" s="9">
        <f>ROUND(SUM(N103:N107),5)</f>
        <v>268636.28999999998</v>
      </c>
      <c r="O108" s="10"/>
      <c r="P108" s="9">
        <f>L108-N108</f>
        <v>-5954.0799999999581</v>
      </c>
      <c r="Q108" s="10"/>
      <c r="R108" s="11">
        <f>ROUND(SUM(R103:R107),5)</f>
        <v>291227.13</v>
      </c>
    </row>
    <row r="109" spans="1:18" ht="30" customHeight="1" outlineLevel="6">
      <c r="A109" s="9"/>
      <c r="B109" s="10"/>
      <c r="C109" s="9"/>
      <c r="D109" s="10"/>
      <c r="E109" s="9"/>
      <c r="F109" s="24"/>
      <c r="G109" s="24"/>
      <c r="H109" s="24"/>
      <c r="I109" s="24"/>
      <c r="J109" s="24" t="s">
        <v>111</v>
      </c>
      <c r="K109" s="24"/>
      <c r="L109" s="9"/>
      <c r="M109" s="10"/>
      <c r="N109" s="9"/>
      <c r="O109" s="10"/>
      <c r="P109" s="9"/>
      <c r="Q109" s="10"/>
      <c r="R109" s="11"/>
    </row>
    <row r="110" spans="1:18" outlineLevel="6">
      <c r="A110" s="9">
        <v>0</v>
      </c>
      <c r="B110" s="10"/>
      <c r="C110" s="9">
        <v>0</v>
      </c>
      <c r="D110" s="10"/>
      <c r="E110" s="9">
        <f t="shared" ref="E110:E111" si="10">A110-C110</f>
        <v>0</v>
      </c>
      <c r="F110" s="24"/>
      <c r="G110" s="24"/>
      <c r="H110" s="24"/>
      <c r="I110" s="24"/>
      <c r="J110" s="24"/>
      <c r="K110" s="24" t="s">
        <v>112</v>
      </c>
      <c r="L110" s="9">
        <v>1680.28</v>
      </c>
      <c r="M110" s="10"/>
      <c r="N110" s="9">
        <v>0</v>
      </c>
      <c r="O110" s="10"/>
      <c r="P110" s="9">
        <f t="shared" ref="P110:P111" si="11">L110-N110</f>
        <v>1680.28</v>
      </c>
      <c r="Q110" s="10"/>
      <c r="R110" s="11">
        <v>0</v>
      </c>
    </row>
    <row r="111" spans="1:18" outlineLevel="6">
      <c r="A111" s="9">
        <v>0</v>
      </c>
      <c r="B111" s="10"/>
      <c r="C111" s="9">
        <v>0</v>
      </c>
      <c r="D111" s="10"/>
      <c r="E111" s="9">
        <f t="shared" si="10"/>
        <v>0</v>
      </c>
      <c r="F111" s="24"/>
      <c r="G111" s="24"/>
      <c r="H111" s="24"/>
      <c r="I111" s="24"/>
      <c r="J111" s="24"/>
      <c r="K111" s="24" t="s">
        <v>113</v>
      </c>
      <c r="L111" s="9">
        <v>89.95</v>
      </c>
      <c r="M111" s="10"/>
      <c r="N111" s="9">
        <v>0</v>
      </c>
      <c r="O111" s="10"/>
      <c r="P111" s="9">
        <f t="shared" si="11"/>
        <v>89.95</v>
      </c>
      <c r="Q111" s="10"/>
      <c r="R111" s="11">
        <v>0</v>
      </c>
    </row>
    <row r="112" spans="1:18" ht="18" outlineLevel="6" thickBot="1">
      <c r="A112" s="14">
        <v>553.23</v>
      </c>
      <c r="B112" s="10"/>
      <c r="C112" s="14"/>
      <c r="D112" s="10"/>
      <c r="E112" s="14">
        <f>A112-C112</f>
        <v>553.23</v>
      </c>
      <c r="F112" s="24"/>
      <c r="G112" s="24"/>
      <c r="H112" s="24"/>
      <c r="I112" s="24"/>
      <c r="J112" s="24"/>
      <c r="K112" s="24" t="s">
        <v>114</v>
      </c>
      <c r="L112" s="14">
        <v>4979.07</v>
      </c>
      <c r="M112" s="10"/>
      <c r="N112" s="14"/>
      <c r="O112" s="10"/>
      <c r="P112" s="14">
        <f>L112-N112</f>
        <v>4979.07</v>
      </c>
      <c r="Q112" s="10"/>
      <c r="R112" s="15"/>
    </row>
    <row r="113" spans="1:18" ht="18" outlineLevel="5" thickBot="1">
      <c r="A113" s="18">
        <f>ROUND(SUM(A109:A112),5)</f>
        <v>553.23</v>
      </c>
      <c r="B113" s="10"/>
      <c r="C113" s="18">
        <f>ROUND(SUM(C109:C112),5)</f>
        <v>0</v>
      </c>
      <c r="D113" s="10"/>
      <c r="E113" s="18">
        <f>A113-C113</f>
        <v>553.23</v>
      </c>
      <c r="F113" s="24"/>
      <c r="G113" s="24"/>
      <c r="H113" s="24"/>
      <c r="I113" s="24"/>
      <c r="J113" s="24" t="s">
        <v>115</v>
      </c>
      <c r="K113" s="24"/>
      <c r="L113" s="18">
        <f>ROUND(SUM(L109:L112),5)</f>
        <v>6749.3</v>
      </c>
      <c r="M113" s="10"/>
      <c r="N113" s="18">
        <f>ROUND(SUM(N109:N112),5)</f>
        <v>0</v>
      </c>
      <c r="O113" s="10"/>
      <c r="P113" s="18">
        <f>L113-N113</f>
        <v>6749.3</v>
      </c>
      <c r="Q113" s="10"/>
      <c r="R113" s="19">
        <f>ROUND(SUM(R109:R112),5)</f>
        <v>0</v>
      </c>
    </row>
    <row r="114" spans="1:18" ht="30" customHeight="1" outlineLevel="4" thickBot="1">
      <c r="A114" s="16">
        <f>ROUND(SUM(A63:A90)+A98+A102+A108+A113,5)</f>
        <v>42167.58</v>
      </c>
      <c r="B114" s="10"/>
      <c r="C114" s="16">
        <f>ROUND(SUM(C63:C90)+C98+C102+C108+C113,5)</f>
        <v>46856.31</v>
      </c>
      <c r="D114" s="10"/>
      <c r="E114" s="16">
        <f>A114-C114</f>
        <v>-4688.7299999999959</v>
      </c>
      <c r="F114" s="24"/>
      <c r="G114" s="24"/>
      <c r="H114" s="24"/>
      <c r="I114" s="24" t="s">
        <v>116</v>
      </c>
      <c r="J114" s="24"/>
      <c r="K114" s="24"/>
      <c r="L114" s="16">
        <f>ROUND(SUM(L63:L90)+L98+L102+L108+L113,5)</f>
        <v>631272.94999999995</v>
      </c>
      <c r="M114" s="10"/>
      <c r="N114" s="16">
        <f>ROUND(SUM(N63:N90)+N98+N102+N108+N113,5)</f>
        <v>642371.75</v>
      </c>
      <c r="O114" s="10"/>
      <c r="P114" s="16">
        <f>L114-N114</f>
        <v>-11098.800000000047</v>
      </c>
      <c r="Q114" s="10"/>
      <c r="R114" s="17">
        <f>ROUND(SUM(R63:R90)+R98+R102+R108+R113,5)</f>
        <v>690684.61</v>
      </c>
    </row>
    <row r="115" spans="1:18" ht="30" customHeight="1" outlineLevel="3">
      <c r="A115" s="32">
        <f>ROUND(A62+A114,5)</f>
        <v>42167.58</v>
      </c>
      <c r="B115" s="33"/>
      <c r="C115" s="32">
        <f>ROUND(C62+C114,5)</f>
        <v>46856.31</v>
      </c>
      <c r="D115" s="33"/>
      <c r="E115" s="32">
        <f>A115-C115</f>
        <v>-4688.7299999999959</v>
      </c>
      <c r="F115" s="34"/>
      <c r="G115" s="34"/>
      <c r="H115" s="34" t="s">
        <v>117</v>
      </c>
      <c r="I115" s="34"/>
      <c r="J115" s="34"/>
      <c r="K115" s="34"/>
      <c r="L115" s="32">
        <f>ROUND(L62+L114,5)</f>
        <v>631272.94999999995</v>
      </c>
      <c r="M115" s="33"/>
      <c r="N115" s="32">
        <f>ROUND(N62+N114,5)</f>
        <v>642371.75</v>
      </c>
      <c r="O115" s="33"/>
      <c r="P115" s="32">
        <f>L115-N115</f>
        <v>-11098.800000000047</v>
      </c>
      <c r="Q115" s="33"/>
      <c r="R115" s="35">
        <f>ROUND(R62+R114,5)</f>
        <v>690684.61</v>
      </c>
    </row>
    <row r="116" spans="1:18" ht="30" customHeight="1" outlineLevel="4">
      <c r="A116" s="9"/>
      <c r="B116" s="10"/>
      <c r="C116" s="9"/>
      <c r="D116" s="10"/>
      <c r="E116" s="9"/>
      <c r="F116" s="24"/>
      <c r="G116" s="24"/>
      <c r="H116" s="24" t="s">
        <v>118</v>
      </c>
      <c r="I116" s="24"/>
      <c r="J116" s="24"/>
      <c r="K116" s="24"/>
      <c r="L116" s="9"/>
      <c r="M116" s="10"/>
      <c r="N116" s="9"/>
      <c r="O116" s="10"/>
      <c r="P116" s="9"/>
      <c r="Q116" s="10"/>
      <c r="R116" s="11"/>
    </row>
    <row r="117" spans="1:18" outlineLevel="5">
      <c r="A117" s="9"/>
      <c r="B117" s="10"/>
      <c r="C117" s="9"/>
      <c r="D117" s="10"/>
      <c r="E117" s="9"/>
      <c r="F117" s="24"/>
      <c r="G117" s="24"/>
      <c r="H117" s="24"/>
      <c r="I117" s="24" t="s">
        <v>119</v>
      </c>
      <c r="J117" s="24"/>
      <c r="K117" s="24"/>
      <c r="L117" s="9"/>
      <c r="M117" s="10"/>
      <c r="N117" s="9"/>
      <c r="O117" s="10"/>
      <c r="P117" s="9"/>
      <c r="Q117" s="10"/>
      <c r="R117" s="11"/>
    </row>
    <row r="118" spans="1:18" outlineLevel="5">
      <c r="A118" s="9">
        <v>303.95999999999998</v>
      </c>
      <c r="B118" s="10"/>
      <c r="C118" s="9">
        <v>0</v>
      </c>
      <c r="D118" s="10"/>
      <c r="E118" s="9">
        <f t="shared" ref="E118:E130" si="12">A118-C118</f>
        <v>303.95999999999998</v>
      </c>
      <c r="F118" s="24"/>
      <c r="G118" s="24"/>
      <c r="H118" s="24"/>
      <c r="I118" s="24"/>
      <c r="J118" s="24" t="s">
        <v>120</v>
      </c>
      <c r="K118" s="24"/>
      <c r="L118" s="9">
        <v>5224.8599999999997</v>
      </c>
      <c r="M118" s="10"/>
      <c r="N118" s="9">
        <v>4600</v>
      </c>
      <c r="O118" s="10"/>
      <c r="P118" s="9">
        <f t="shared" ref="P118:P130" si="13">L118-N118</f>
        <v>624.85999999999967</v>
      </c>
      <c r="Q118" s="10"/>
      <c r="R118" s="11">
        <v>4600</v>
      </c>
    </row>
    <row r="119" spans="1:18" outlineLevel="5">
      <c r="A119" s="9">
        <v>0</v>
      </c>
      <c r="B119" s="10"/>
      <c r="C119" s="9">
        <v>0</v>
      </c>
      <c r="D119" s="10"/>
      <c r="E119" s="9">
        <f t="shared" si="12"/>
        <v>0</v>
      </c>
      <c r="F119" s="24"/>
      <c r="G119" s="24"/>
      <c r="H119" s="24"/>
      <c r="I119" s="24"/>
      <c r="J119" s="24" t="s">
        <v>121</v>
      </c>
      <c r="K119" s="24"/>
      <c r="L119" s="9">
        <v>1236.92</v>
      </c>
      <c r="M119" s="10"/>
      <c r="N119" s="9">
        <v>1300</v>
      </c>
      <c r="O119" s="10"/>
      <c r="P119" s="9">
        <f t="shared" si="13"/>
        <v>-63.079999999999927</v>
      </c>
      <c r="Q119" s="10"/>
      <c r="R119" s="11">
        <v>1300</v>
      </c>
    </row>
    <row r="120" spans="1:18" outlineLevel="5">
      <c r="A120" s="9">
        <v>0</v>
      </c>
      <c r="B120" s="10"/>
      <c r="C120" s="9"/>
      <c r="D120" s="10"/>
      <c r="E120" s="9">
        <f t="shared" si="12"/>
        <v>0</v>
      </c>
      <c r="F120" s="24"/>
      <c r="G120" s="24"/>
      <c r="H120" s="24"/>
      <c r="I120" s="24"/>
      <c r="J120" s="24" t="s">
        <v>122</v>
      </c>
      <c r="K120" s="24"/>
      <c r="L120" s="9">
        <v>17674.5</v>
      </c>
      <c r="M120" s="10"/>
      <c r="N120" s="9">
        <v>18000</v>
      </c>
      <c r="O120" s="10"/>
      <c r="P120" s="9">
        <f t="shared" si="13"/>
        <v>-325.5</v>
      </c>
      <c r="Q120" s="10"/>
      <c r="R120" s="11">
        <v>18000</v>
      </c>
    </row>
    <row r="121" spans="1:18" outlineLevel="5">
      <c r="A121" s="9">
        <v>343.44</v>
      </c>
      <c r="B121" s="10"/>
      <c r="C121" s="9"/>
      <c r="D121" s="10"/>
      <c r="E121" s="9">
        <f t="shared" si="12"/>
        <v>343.44</v>
      </c>
      <c r="F121" s="24"/>
      <c r="G121" s="24"/>
      <c r="H121" s="24"/>
      <c r="I121" s="24"/>
      <c r="J121" s="24" t="s">
        <v>123</v>
      </c>
      <c r="K121" s="24"/>
      <c r="L121" s="9">
        <v>798.7</v>
      </c>
      <c r="M121" s="10"/>
      <c r="N121" s="9"/>
      <c r="O121" s="10"/>
      <c r="P121" s="9">
        <f t="shared" si="13"/>
        <v>798.7</v>
      </c>
      <c r="Q121" s="10"/>
      <c r="R121" s="11"/>
    </row>
    <row r="122" spans="1:18" outlineLevel="5">
      <c r="A122" s="9">
        <v>529.6</v>
      </c>
      <c r="B122" s="10"/>
      <c r="C122" s="9">
        <v>100</v>
      </c>
      <c r="D122" s="10"/>
      <c r="E122" s="9">
        <f t="shared" si="12"/>
        <v>429.6</v>
      </c>
      <c r="F122" s="24"/>
      <c r="G122" s="24"/>
      <c r="H122" s="24"/>
      <c r="I122" s="24"/>
      <c r="J122" s="24" t="s">
        <v>124</v>
      </c>
      <c r="K122" s="24"/>
      <c r="L122" s="9">
        <v>10479.84</v>
      </c>
      <c r="M122" s="10"/>
      <c r="N122" s="9">
        <v>9000</v>
      </c>
      <c r="O122" s="10"/>
      <c r="P122" s="9">
        <f t="shared" si="13"/>
        <v>1479.8400000000001</v>
      </c>
      <c r="Q122" s="10"/>
      <c r="R122" s="11">
        <v>9600</v>
      </c>
    </row>
    <row r="123" spans="1:18" outlineLevel="5">
      <c r="A123" s="9">
        <v>1705.06</v>
      </c>
      <c r="B123" s="10"/>
      <c r="C123" s="9">
        <v>0</v>
      </c>
      <c r="D123" s="10"/>
      <c r="E123" s="9">
        <f t="shared" si="12"/>
        <v>1705.06</v>
      </c>
      <c r="F123" s="24"/>
      <c r="G123" s="24"/>
      <c r="H123" s="24"/>
      <c r="I123" s="24"/>
      <c r="J123" s="24" t="s">
        <v>125</v>
      </c>
      <c r="K123" s="24"/>
      <c r="L123" s="9">
        <v>2968.66</v>
      </c>
      <c r="M123" s="10"/>
      <c r="N123" s="9">
        <v>3600</v>
      </c>
      <c r="O123" s="10"/>
      <c r="P123" s="9">
        <f t="shared" si="13"/>
        <v>-631.34000000000015</v>
      </c>
      <c r="Q123" s="10"/>
      <c r="R123" s="11">
        <v>3600</v>
      </c>
    </row>
    <row r="124" spans="1:18" outlineLevel="5">
      <c r="A124" s="9">
        <v>120</v>
      </c>
      <c r="B124" s="10"/>
      <c r="C124" s="9">
        <v>50</v>
      </c>
      <c r="D124" s="10"/>
      <c r="E124" s="9">
        <f t="shared" si="12"/>
        <v>70</v>
      </c>
      <c r="F124" s="24"/>
      <c r="G124" s="24"/>
      <c r="H124" s="24"/>
      <c r="I124" s="24"/>
      <c r="J124" s="24" t="s">
        <v>126</v>
      </c>
      <c r="K124" s="24"/>
      <c r="L124" s="9">
        <v>257.91000000000003</v>
      </c>
      <c r="M124" s="10"/>
      <c r="N124" s="9">
        <v>550</v>
      </c>
      <c r="O124" s="10"/>
      <c r="P124" s="9">
        <f t="shared" si="13"/>
        <v>-292.08999999999997</v>
      </c>
      <c r="Q124" s="10"/>
      <c r="R124" s="11">
        <v>600</v>
      </c>
    </row>
    <row r="125" spans="1:18" outlineLevel="5">
      <c r="A125" s="9">
        <v>144</v>
      </c>
      <c r="B125" s="10"/>
      <c r="C125" s="9">
        <v>125</v>
      </c>
      <c r="D125" s="10"/>
      <c r="E125" s="9">
        <f t="shared" si="12"/>
        <v>19</v>
      </c>
      <c r="F125" s="24"/>
      <c r="G125" s="24"/>
      <c r="H125" s="24"/>
      <c r="I125" s="24"/>
      <c r="J125" s="24" t="s">
        <v>127</v>
      </c>
      <c r="K125" s="24"/>
      <c r="L125" s="9">
        <v>917.34</v>
      </c>
      <c r="M125" s="10"/>
      <c r="N125" s="9">
        <v>1375</v>
      </c>
      <c r="O125" s="10"/>
      <c r="P125" s="9">
        <f t="shared" si="13"/>
        <v>-457.65999999999997</v>
      </c>
      <c r="Q125" s="10"/>
      <c r="R125" s="11">
        <v>1500</v>
      </c>
    </row>
    <row r="126" spans="1:18" outlineLevel="6">
      <c r="A126" s="9"/>
      <c r="B126" s="10"/>
      <c r="C126" s="9"/>
      <c r="D126" s="10"/>
      <c r="E126" s="9"/>
      <c r="F126" s="24"/>
      <c r="G126" s="24"/>
      <c r="H126" s="24"/>
      <c r="I126" s="24"/>
      <c r="J126" s="24" t="s">
        <v>128</v>
      </c>
      <c r="K126" s="24"/>
      <c r="L126" s="9"/>
      <c r="M126" s="10"/>
      <c r="N126" s="9"/>
      <c r="O126" s="10"/>
      <c r="P126" s="9"/>
      <c r="Q126" s="10"/>
      <c r="R126" s="11"/>
    </row>
    <row r="127" spans="1:18" outlineLevel="6">
      <c r="A127" s="9">
        <v>5317.53</v>
      </c>
      <c r="B127" s="10"/>
      <c r="C127" s="9">
        <v>4833.33</v>
      </c>
      <c r="D127" s="10"/>
      <c r="E127" s="9">
        <f t="shared" si="12"/>
        <v>484.19999999999982</v>
      </c>
      <c r="F127" s="24"/>
      <c r="G127" s="24"/>
      <c r="H127" s="24"/>
      <c r="I127" s="24"/>
      <c r="J127" s="24"/>
      <c r="K127" s="24" t="s">
        <v>129</v>
      </c>
      <c r="L127" s="9">
        <v>54846.75</v>
      </c>
      <c r="M127" s="10"/>
      <c r="N127" s="9">
        <v>53166.67</v>
      </c>
      <c r="O127" s="10"/>
      <c r="P127" s="9">
        <f t="shared" si="13"/>
        <v>1680.0800000000017</v>
      </c>
      <c r="Q127" s="10"/>
      <c r="R127" s="11">
        <v>58000</v>
      </c>
    </row>
    <row r="128" spans="1:18" outlineLevel="6">
      <c r="A128" s="9">
        <v>170.7</v>
      </c>
      <c r="B128" s="10"/>
      <c r="C128" s="9">
        <v>50</v>
      </c>
      <c r="D128" s="10"/>
      <c r="E128" s="9">
        <f t="shared" si="12"/>
        <v>120.69999999999999</v>
      </c>
      <c r="F128" s="24"/>
      <c r="G128" s="24"/>
      <c r="H128" s="24"/>
      <c r="I128" s="24"/>
      <c r="J128" s="24"/>
      <c r="K128" s="24" t="s">
        <v>130</v>
      </c>
      <c r="L128" s="9">
        <v>170.7</v>
      </c>
      <c r="M128" s="10"/>
      <c r="N128" s="9">
        <v>550</v>
      </c>
      <c r="O128" s="10"/>
      <c r="P128" s="9">
        <f t="shared" si="13"/>
        <v>-379.3</v>
      </c>
      <c r="Q128" s="10"/>
      <c r="R128" s="11">
        <v>600</v>
      </c>
    </row>
    <row r="129" spans="1:18" outlineLevel="6">
      <c r="A129" s="9">
        <v>890.13</v>
      </c>
      <c r="B129" s="10"/>
      <c r="C129" s="9">
        <v>1540</v>
      </c>
      <c r="D129" s="10"/>
      <c r="E129" s="9">
        <f t="shared" si="12"/>
        <v>-649.87</v>
      </c>
      <c r="F129" s="24"/>
      <c r="G129" s="24"/>
      <c r="H129" s="24"/>
      <c r="I129" s="24"/>
      <c r="J129" s="24"/>
      <c r="K129" s="24" t="s">
        <v>131</v>
      </c>
      <c r="L129" s="9">
        <v>15804.25</v>
      </c>
      <c r="M129" s="10"/>
      <c r="N129" s="9">
        <v>16960</v>
      </c>
      <c r="O129" s="10"/>
      <c r="P129" s="9">
        <f t="shared" si="13"/>
        <v>-1155.75</v>
      </c>
      <c r="Q129" s="10"/>
      <c r="R129" s="11">
        <v>18500</v>
      </c>
    </row>
    <row r="130" spans="1:18" outlineLevel="6">
      <c r="A130" s="9">
        <v>0</v>
      </c>
      <c r="B130" s="10"/>
      <c r="C130" s="9">
        <v>430.77</v>
      </c>
      <c r="D130" s="10"/>
      <c r="E130" s="9">
        <f t="shared" si="12"/>
        <v>-430.77</v>
      </c>
      <c r="F130" s="24"/>
      <c r="G130" s="24"/>
      <c r="H130" s="24"/>
      <c r="I130" s="24"/>
      <c r="J130" s="24"/>
      <c r="K130" s="24" t="s">
        <v>132</v>
      </c>
      <c r="L130" s="9">
        <v>2387.63</v>
      </c>
      <c r="M130" s="10"/>
      <c r="N130" s="9">
        <v>3338.47</v>
      </c>
      <c r="O130" s="10"/>
      <c r="P130" s="9">
        <f t="shared" si="13"/>
        <v>-950.83999999999969</v>
      </c>
      <c r="Q130" s="10"/>
      <c r="R130" s="11">
        <v>3500</v>
      </c>
    </row>
    <row r="131" spans="1:18" ht="18" outlineLevel="6" thickBot="1">
      <c r="A131" s="12">
        <v>410.67</v>
      </c>
      <c r="B131" s="10"/>
      <c r="C131" s="12">
        <v>191.1</v>
      </c>
      <c r="D131" s="10"/>
      <c r="E131" s="12">
        <f>A131-C131</f>
        <v>219.57000000000002</v>
      </c>
      <c r="F131" s="24"/>
      <c r="G131" s="24"/>
      <c r="H131" s="24"/>
      <c r="I131" s="24"/>
      <c r="J131" s="24"/>
      <c r="K131" s="24" t="s">
        <v>133</v>
      </c>
      <c r="L131" s="12">
        <v>9707.24</v>
      </c>
      <c r="M131" s="10"/>
      <c r="N131" s="12">
        <v>8004.52</v>
      </c>
      <c r="O131" s="10"/>
      <c r="P131" s="12">
        <f>L131-N131</f>
        <v>1702.7199999999993</v>
      </c>
      <c r="Q131" s="10"/>
      <c r="R131" s="13">
        <v>8800</v>
      </c>
    </row>
    <row r="132" spans="1:18" outlineLevel="5">
      <c r="A132" s="9">
        <f>ROUND(SUM(A126:A131),5)</f>
        <v>6789.03</v>
      </c>
      <c r="B132" s="10"/>
      <c r="C132" s="9">
        <f>ROUND(SUM(C126:C131),5)</f>
        <v>7045.2</v>
      </c>
      <c r="D132" s="10"/>
      <c r="E132" s="9">
        <f>A132-C132</f>
        <v>-256.17000000000007</v>
      </c>
      <c r="F132" s="24"/>
      <c r="G132" s="24"/>
      <c r="H132" s="24"/>
      <c r="I132" s="24"/>
      <c r="J132" s="24" t="s">
        <v>134</v>
      </c>
      <c r="K132" s="24"/>
      <c r="L132" s="9">
        <f>ROUND(SUM(L126:L131),5)</f>
        <v>82916.570000000007</v>
      </c>
      <c r="M132" s="10"/>
      <c r="N132" s="9">
        <f>ROUND(SUM(N126:N131),5)</f>
        <v>82019.66</v>
      </c>
      <c r="O132" s="10"/>
      <c r="P132" s="9">
        <f>L132-N132</f>
        <v>896.91000000000349</v>
      </c>
      <c r="Q132" s="10"/>
      <c r="R132" s="11">
        <f>ROUND(SUM(R126:R131),5)</f>
        <v>89400</v>
      </c>
    </row>
    <row r="133" spans="1:18" ht="30" customHeight="1" outlineLevel="6">
      <c r="A133" s="9"/>
      <c r="B133" s="10"/>
      <c r="C133" s="9"/>
      <c r="D133" s="10"/>
      <c r="E133" s="9"/>
      <c r="F133" s="24"/>
      <c r="G133" s="24"/>
      <c r="H133" s="24"/>
      <c r="I133" s="24"/>
      <c r="J133" s="24" t="s">
        <v>135</v>
      </c>
      <c r="K133" s="24"/>
      <c r="L133" s="9"/>
      <c r="M133" s="10"/>
      <c r="N133" s="9"/>
      <c r="O133" s="10"/>
      <c r="P133" s="9"/>
      <c r="Q133" s="10"/>
      <c r="R133" s="11"/>
    </row>
    <row r="134" spans="1:18" outlineLevel="6">
      <c r="A134" s="9">
        <v>451.62</v>
      </c>
      <c r="B134" s="10"/>
      <c r="C134" s="9">
        <v>500.72</v>
      </c>
      <c r="D134" s="10"/>
      <c r="E134" s="9">
        <f t="shared" ref="E134" si="14">A134-C134</f>
        <v>-49.100000000000023</v>
      </c>
      <c r="F134" s="24"/>
      <c r="G134" s="24"/>
      <c r="H134" s="24"/>
      <c r="I134" s="24"/>
      <c r="J134" s="24"/>
      <c r="K134" s="24" t="s">
        <v>136</v>
      </c>
      <c r="L134" s="9">
        <v>7043.78</v>
      </c>
      <c r="M134" s="10"/>
      <c r="N134" s="9">
        <v>11430.47</v>
      </c>
      <c r="O134" s="10"/>
      <c r="P134" s="9">
        <f t="shared" ref="P134" si="15">L134-N134</f>
        <v>-4386.6899999999996</v>
      </c>
      <c r="Q134" s="10"/>
      <c r="R134" s="11">
        <v>12550</v>
      </c>
    </row>
    <row r="135" spans="1:18" ht="18" outlineLevel="6" thickBot="1">
      <c r="A135" s="12">
        <v>660.23</v>
      </c>
      <c r="B135" s="10"/>
      <c r="C135" s="12">
        <v>855.75</v>
      </c>
      <c r="D135" s="10"/>
      <c r="E135" s="12">
        <f>A135-C135</f>
        <v>-195.51999999999998</v>
      </c>
      <c r="F135" s="24"/>
      <c r="G135" s="24"/>
      <c r="H135" s="24"/>
      <c r="I135" s="24"/>
      <c r="J135" s="24"/>
      <c r="K135" s="24" t="s">
        <v>137</v>
      </c>
      <c r="L135" s="12">
        <v>5029.07</v>
      </c>
      <c r="M135" s="10"/>
      <c r="N135" s="12">
        <v>6875.75</v>
      </c>
      <c r="O135" s="10"/>
      <c r="P135" s="12">
        <f>L135-N135</f>
        <v>-1846.6800000000003</v>
      </c>
      <c r="Q135" s="10"/>
      <c r="R135" s="13">
        <v>7369</v>
      </c>
    </row>
    <row r="136" spans="1:18" outlineLevel="5">
      <c r="A136" s="9">
        <f>ROUND(SUM(A133:A135),5)</f>
        <v>1111.8499999999999</v>
      </c>
      <c r="B136" s="10"/>
      <c r="C136" s="9">
        <f>ROUND(SUM(C133:C135),5)</f>
        <v>1356.47</v>
      </c>
      <c r="D136" s="10"/>
      <c r="E136" s="9">
        <f>A136-C136</f>
        <v>-244.62000000000012</v>
      </c>
      <c r="F136" s="24"/>
      <c r="G136" s="24"/>
      <c r="H136" s="24"/>
      <c r="I136" s="24"/>
      <c r="J136" s="24" t="s">
        <v>138</v>
      </c>
      <c r="K136" s="24"/>
      <c r="L136" s="9">
        <f>ROUND(SUM(L133:L135),5)</f>
        <v>12072.85</v>
      </c>
      <c r="M136" s="10"/>
      <c r="N136" s="9">
        <f>ROUND(SUM(N133:N135),5)</f>
        <v>18306.22</v>
      </c>
      <c r="O136" s="10"/>
      <c r="P136" s="9">
        <f>L136-N136</f>
        <v>-6233.3700000000008</v>
      </c>
      <c r="Q136" s="10"/>
      <c r="R136" s="11">
        <f>ROUND(SUM(R133:R135),5)</f>
        <v>19919</v>
      </c>
    </row>
    <row r="137" spans="1:18" ht="30" customHeight="1" outlineLevel="6">
      <c r="A137" s="9"/>
      <c r="B137" s="10"/>
      <c r="C137" s="9"/>
      <c r="D137" s="10"/>
      <c r="E137" s="9"/>
      <c r="F137" s="24"/>
      <c r="G137" s="24"/>
      <c r="H137" s="24"/>
      <c r="I137" s="24"/>
      <c r="J137" s="24" t="s">
        <v>139</v>
      </c>
      <c r="K137" s="24"/>
      <c r="L137" s="9"/>
      <c r="M137" s="10"/>
      <c r="N137" s="9"/>
      <c r="O137" s="10"/>
      <c r="P137" s="9"/>
      <c r="Q137" s="10"/>
      <c r="R137" s="11"/>
    </row>
    <row r="138" spans="1:18" outlineLevel="6">
      <c r="A138" s="9">
        <v>40882.720000000001</v>
      </c>
      <c r="B138" s="10"/>
      <c r="C138" s="9">
        <v>39383.050000000003</v>
      </c>
      <c r="D138" s="10"/>
      <c r="E138" s="9">
        <f t="shared" ref="E138:E141" si="16">A138-C138</f>
        <v>1499.6699999999983</v>
      </c>
      <c r="F138" s="24"/>
      <c r="G138" s="24"/>
      <c r="H138" s="24"/>
      <c r="I138" s="24"/>
      <c r="J138" s="24"/>
      <c r="K138" s="24" t="s">
        <v>140</v>
      </c>
      <c r="L138" s="9">
        <v>482536.46</v>
      </c>
      <c r="M138" s="10"/>
      <c r="N138" s="9">
        <v>461416.3</v>
      </c>
      <c r="O138" s="10"/>
      <c r="P138" s="9">
        <f t="shared" ref="P138:P141" si="17">L138-N138</f>
        <v>21120.160000000033</v>
      </c>
      <c r="Q138" s="10"/>
      <c r="R138" s="11">
        <v>499240.39</v>
      </c>
    </row>
    <row r="139" spans="1:18" outlineLevel="6">
      <c r="A139" s="9">
        <v>9211.82</v>
      </c>
      <c r="B139" s="10"/>
      <c r="C139" s="9">
        <v>8202.82</v>
      </c>
      <c r="D139" s="10"/>
      <c r="E139" s="9">
        <f t="shared" si="16"/>
        <v>1009</v>
      </c>
      <c r="F139" s="24"/>
      <c r="G139" s="24"/>
      <c r="H139" s="24"/>
      <c r="I139" s="24"/>
      <c r="J139" s="24"/>
      <c r="K139" s="24" t="s">
        <v>141</v>
      </c>
      <c r="L139" s="9">
        <v>116752.14</v>
      </c>
      <c r="M139" s="10"/>
      <c r="N139" s="9">
        <v>98798.84</v>
      </c>
      <c r="O139" s="10"/>
      <c r="P139" s="9">
        <f t="shared" si="17"/>
        <v>17953.300000000003</v>
      </c>
      <c r="Q139" s="10"/>
      <c r="R139" s="11">
        <v>107001.66</v>
      </c>
    </row>
    <row r="140" spans="1:18" outlineLevel="6">
      <c r="A140" s="9">
        <v>4172.16</v>
      </c>
      <c r="B140" s="10"/>
      <c r="C140" s="9">
        <v>3679.72</v>
      </c>
      <c r="D140" s="10"/>
      <c r="E140" s="9">
        <f t="shared" si="16"/>
        <v>492.44000000000005</v>
      </c>
      <c r="F140" s="24"/>
      <c r="G140" s="24"/>
      <c r="H140" s="24"/>
      <c r="I140" s="24"/>
      <c r="J140" s="24"/>
      <c r="K140" s="24" t="s">
        <v>142</v>
      </c>
      <c r="L140" s="9">
        <v>47262.47</v>
      </c>
      <c r="M140" s="10"/>
      <c r="N140" s="9">
        <v>44156.61</v>
      </c>
      <c r="O140" s="10"/>
      <c r="P140" s="9">
        <f t="shared" si="17"/>
        <v>3105.8600000000006</v>
      </c>
      <c r="Q140" s="10"/>
      <c r="R140" s="11">
        <v>47836.33</v>
      </c>
    </row>
    <row r="141" spans="1:18" outlineLevel="6">
      <c r="A141" s="9">
        <v>4370.92</v>
      </c>
      <c r="B141" s="10"/>
      <c r="C141" s="9">
        <v>4346.46</v>
      </c>
      <c r="D141" s="10"/>
      <c r="E141" s="9">
        <f t="shared" si="16"/>
        <v>24.460000000000036</v>
      </c>
      <c r="F141" s="24"/>
      <c r="G141" s="24"/>
      <c r="H141" s="24"/>
      <c r="I141" s="24"/>
      <c r="J141" s="24"/>
      <c r="K141" s="24" t="s">
        <v>143</v>
      </c>
      <c r="L141" s="9">
        <v>51841.47</v>
      </c>
      <c r="M141" s="10"/>
      <c r="N141" s="9">
        <v>51792.55</v>
      </c>
      <c r="O141" s="10"/>
      <c r="P141" s="9">
        <f t="shared" si="17"/>
        <v>48.919999999998254</v>
      </c>
      <c r="Q141" s="10"/>
      <c r="R141" s="11">
        <v>56139.01</v>
      </c>
    </row>
    <row r="142" spans="1:18" ht="18" outlineLevel="6" thickBot="1">
      <c r="A142" s="12">
        <v>0</v>
      </c>
      <c r="B142" s="10"/>
      <c r="C142" s="12">
        <v>-2692.3</v>
      </c>
      <c r="D142" s="10"/>
      <c r="E142" s="12">
        <f>A142-C142</f>
        <v>2692.3</v>
      </c>
      <c r="F142" s="24"/>
      <c r="G142" s="24"/>
      <c r="H142" s="24"/>
      <c r="I142" s="24"/>
      <c r="J142" s="24"/>
      <c r="K142" s="24" t="s">
        <v>144</v>
      </c>
      <c r="L142" s="12">
        <v>-46055.47</v>
      </c>
      <c r="M142" s="10"/>
      <c r="N142" s="12">
        <v>-32307.7</v>
      </c>
      <c r="O142" s="10"/>
      <c r="P142" s="12">
        <f>L142-N142</f>
        <v>-13747.77</v>
      </c>
      <c r="Q142" s="10"/>
      <c r="R142" s="13">
        <v>-35000</v>
      </c>
    </row>
    <row r="143" spans="1:18" outlineLevel="5">
      <c r="A143" s="9">
        <f>ROUND(SUM(A137:A142),5)</f>
        <v>58637.62</v>
      </c>
      <c r="B143" s="10"/>
      <c r="C143" s="9">
        <f>ROUND(SUM(C137:C142),5)</f>
        <v>52919.75</v>
      </c>
      <c r="D143" s="10"/>
      <c r="E143" s="9">
        <f>A143-C143</f>
        <v>5717.8700000000026</v>
      </c>
      <c r="F143" s="24"/>
      <c r="G143" s="24"/>
      <c r="H143" s="24"/>
      <c r="I143" s="24"/>
      <c r="J143" s="24" t="s">
        <v>145</v>
      </c>
      <c r="K143" s="24"/>
      <c r="L143" s="9">
        <f>ROUND(SUM(L137:L142),5)</f>
        <v>652337.06999999995</v>
      </c>
      <c r="M143" s="10"/>
      <c r="N143" s="9">
        <f>ROUND(SUM(N137:N142),5)</f>
        <v>623856.6</v>
      </c>
      <c r="O143" s="10"/>
      <c r="P143" s="9">
        <f>L143-N143</f>
        <v>28480.469999999972</v>
      </c>
      <c r="Q143" s="10"/>
      <c r="R143" s="11">
        <f>ROUND(SUM(R137:R142),5)</f>
        <v>675217.39</v>
      </c>
    </row>
    <row r="144" spans="1:18" ht="30" customHeight="1" outlineLevel="6">
      <c r="A144" s="9"/>
      <c r="B144" s="10"/>
      <c r="C144" s="9"/>
      <c r="D144" s="10"/>
      <c r="E144" s="9"/>
      <c r="F144" s="24"/>
      <c r="G144" s="24"/>
      <c r="H144" s="24"/>
      <c r="I144" s="24"/>
      <c r="J144" s="24" t="s">
        <v>146</v>
      </c>
      <c r="K144" s="24"/>
      <c r="L144" s="9"/>
      <c r="M144" s="10"/>
      <c r="N144" s="9"/>
      <c r="O144" s="10"/>
      <c r="P144" s="9"/>
      <c r="Q144" s="10"/>
      <c r="R144" s="11"/>
    </row>
    <row r="145" spans="1:18" outlineLevel="6">
      <c r="A145" s="9">
        <v>0</v>
      </c>
      <c r="B145" s="10"/>
      <c r="C145" s="9">
        <v>1066.67</v>
      </c>
      <c r="D145" s="10"/>
      <c r="E145" s="9">
        <f>A145-C145</f>
        <v>-1066.67</v>
      </c>
      <c r="F145" s="24"/>
      <c r="G145" s="24"/>
      <c r="H145" s="24"/>
      <c r="I145" s="24"/>
      <c r="J145" s="24"/>
      <c r="K145" s="24" t="s">
        <v>147</v>
      </c>
      <c r="L145" s="9">
        <v>30728.54</v>
      </c>
      <c r="M145" s="10"/>
      <c r="N145" s="9">
        <v>30826.66</v>
      </c>
      <c r="O145" s="10"/>
      <c r="P145" s="9">
        <f>L145-N145</f>
        <v>-98.119999999998981</v>
      </c>
      <c r="Q145" s="10"/>
      <c r="R145" s="11">
        <v>32000</v>
      </c>
    </row>
    <row r="146" spans="1:18" ht="18" outlineLevel="6" thickBot="1">
      <c r="A146" s="14">
        <v>121.1</v>
      </c>
      <c r="B146" s="10"/>
      <c r="C146" s="14">
        <v>600</v>
      </c>
      <c r="D146" s="10"/>
      <c r="E146" s="14">
        <f>A146-C146</f>
        <v>-478.9</v>
      </c>
      <c r="F146" s="24"/>
      <c r="G146" s="24"/>
      <c r="H146" s="24"/>
      <c r="I146" s="24"/>
      <c r="J146" s="24"/>
      <c r="K146" s="24" t="s">
        <v>148</v>
      </c>
      <c r="L146" s="14">
        <v>6634.84</v>
      </c>
      <c r="M146" s="10"/>
      <c r="N146" s="14">
        <v>9800</v>
      </c>
      <c r="O146" s="10"/>
      <c r="P146" s="14">
        <f>L146-N146</f>
        <v>-3165.16</v>
      </c>
      <c r="Q146" s="10"/>
      <c r="R146" s="15">
        <v>10000</v>
      </c>
    </row>
    <row r="147" spans="1:18" ht="18" outlineLevel="5" thickBot="1">
      <c r="A147" s="18">
        <f>ROUND(SUM(A144:A146),5)</f>
        <v>121.1</v>
      </c>
      <c r="B147" s="10"/>
      <c r="C147" s="18">
        <f>ROUND(SUM(C144:C146),5)</f>
        <v>1666.67</v>
      </c>
      <c r="D147" s="10"/>
      <c r="E147" s="18">
        <f>A147-C147</f>
        <v>-1545.5700000000002</v>
      </c>
      <c r="F147" s="24"/>
      <c r="G147" s="24"/>
      <c r="H147" s="24"/>
      <c r="I147" s="24"/>
      <c r="J147" s="24" t="s">
        <v>149</v>
      </c>
      <c r="K147" s="24"/>
      <c r="L147" s="18">
        <f>ROUND(SUM(L144:L146),5)</f>
        <v>37363.379999999997</v>
      </c>
      <c r="M147" s="10"/>
      <c r="N147" s="18">
        <f>ROUND(SUM(N144:N146),5)</f>
        <v>40626.660000000003</v>
      </c>
      <c r="O147" s="10"/>
      <c r="P147" s="18">
        <f>L147-N147</f>
        <v>-3263.2800000000061</v>
      </c>
      <c r="Q147" s="10"/>
      <c r="R147" s="19">
        <f>ROUND(SUM(R144:R146),5)</f>
        <v>42000</v>
      </c>
    </row>
    <row r="148" spans="1:18" ht="30" customHeight="1" outlineLevel="4" thickBot="1">
      <c r="A148" s="16">
        <f>ROUND(SUM(A117:A125)+A132+A136+A143+A147,5)</f>
        <v>69805.66</v>
      </c>
      <c r="B148" s="10"/>
      <c r="C148" s="16">
        <f>ROUND(SUM(C117:C125)+C132+C136+C143+C147,5)</f>
        <v>63263.09</v>
      </c>
      <c r="D148" s="10"/>
      <c r="E148" s="16">
        <f>A148-C148</f>
        <v>6542.570000000007</v>
      </c>
      <c r="F148" s="24"/>
      <c r="G148" s="24"/>
      <c r="H148" s="24"/>
      <c r="I148" s="24" t="s">
        <v>150</v>
      </c>
      <c r="J148" s="24"/>
      <c r="K148" s="24"/>
      <c r="L148" s="16">
        <f>ROUND(SUM(L117:L125)+L132+L136+L143+L147,5)</f>
        <v>824248.6</v>
      </c>
      <c r="M148" s="10"/>
      <c r="N148" s="16">
        <f>ROUND(SUM(N117:N125)+N132+N136+N143+N147,5)</f>
        <v>803234.14</v>
      </c>
      <c r="O148" s="10"/>
      <c r="P148" s="16">
        <f>L148-N148</f>
        <v>21014.459999999963</v>
      </c>
      <c r="Q148" s="10"/>
      <c r="R148" s="17">
        <f>ROUND(SUM(R117:R125)+R132+R136+R143+R147,5)</f>
        <v>865736.39</v>
      </c>
    </row>
    <row r="149" spans="1:18" ht="30" customHeight="1" outlineLevel="3">
      <c r="A149" s="32">
        <f>ROUND(A116+A148,5)</f>
        <v>69805.66</v>
      </c>
      <c r="B149" s="33"/>
      <c r="C149" s="32">
        <f>ROUND(C116+C148,5)</f>
        <v>63263.09</v>
      </c>
      <c r="D149" s="33"/>
      <c r="E149" s="32">
        <f>A149-C149</f>
        <v>6542.570000000007</v>
      </c>
      <c r="F149" s="34"/>
      <c r="G149" s="34"/>
      <c r="H149" s="34" t="s">
        <v>151</v>
      </c>
      <c r="I149" s="34"/>
      <c r="J149" s="34"/>
      <c r="K149" s="34"/>
      <c r="L149" s="32">
        <f>ROUND(L116+L148,5)</f>
        <v>824248.6</v>
      </c>
      <c r="M149" s="33"/>
      <c r="N149" s="32">
        <f>ROUND(N116+N148,5)</f>
        <v>803234.14</v>
      </c>
      <c r="O149" s="33"/>
      <c r="P149" s="32">
        <f>L149-N149</f>
        <v>21014.459999999963</v>
      </c>
      <c r="Q149" s="33"/>
      <c r="R149" s="35">
        <f>ROUND(R116+R148,5)</f>
        <v>865736.39</v>
      </c>
    </row>
    <row r="150" spans="1:18" ht="30" customHeight="1" outlineLevel="4">
      <c r="A150" s="9"/>
      <c r="B150" s="10"/>
      <c r="C150" s="9"/>
      <c r="D150" s="10"/>
      <c r="E150" s="9"/>
      <c r="F150" s="24"/>
      <c r="G150" s="24"/>
      <c r="H150" s="24" t="s">
        <v>152</v>
      </c>
      <c r="I150" s="24"/>
      <c r="J150" s="24"/>
      <c r="K150" s="24"/>
      <c r="L150" s="9"/>
      <c r="M150" s="10"/>
      <c r="N150" s="9"/>
      <c r="O150" s="10"/>
      <c r="P150" s="9"/>
      <c r="Q150" s="10"/>
      <c r="R150" s="11"/>
    </row>
    <row r="151" spans="1:18" outlineLevel="5">
      <c r="A151" s="9"/>
      <c r="B151" s="10"/>
      <c r="C151" s="9"/>
      <c r="D151" s="10"/>
      <c r="E151" s="9"/>
      <c r="F151" s="24"/>
      <c r="G151" s="24"/>
      <c r="H151" s="24"/>
      <c r="I151" s="24" t="s">
        <v>153</v>
      </c>
      <c r="J151" s="24"/>
      <c r="K151" s="24"/>
      <c r="L151" s="9"/>
      <c r="M151" s="10"/>
      <c r="N151" s="9"/>
      <c r="O151" s="10"/>
      <c r="P151" s="9"/>
      <c r="Q151" s="10"/>
      <c r="R151" s="11"/>
    </row>
    <row r="152" spans="1:18" outlineLevel="5">
      <c r="A152" s="9">
        <v>0</v>
      </c>
      <c r="B152" s="10"/>
      <c r="C152" s="9">
        <v>0</v>
      </c>
      <c r="D152" s="10"/>
      <c r="E152" s="9">
        <f t="shared" ref="E152:E170" si="18">A152-C152</f>
        <v>0</v>
      </c>
      <c r="F152" s="24"/>
      <c r="G152" s="24"/>
      <c r="H152" s="24"/>
      <c r="I152" s="24"/>
      <c r="J152" s="24" t="s">
        <v>154</v>
      </c>
      <c r="K152" s="24"/>
      <c r="L152" s="9">
        <v>129.19</v>
      </c>
      <c r="M152" s="10"/>
      <c r="N152" s="9">
        <v>400</v>
      </c>
      <c r="O152" s="10"/>
      <c r="P152" s="9">
        <f t="shared" ref="P152:P170" si="19">L152-N152</f>
        <v>-270.81</v>
      </c>
      <c r="Q152" s="10"/>
      <c r="R152" s="11">
        <v>400</v>
      </c>
    </row>
    <row r="153" spans="1:18" outlineLevel="5">
      <c r="A153" s="9">
        <v>0</v>
      </c>
      <c r="B153" s="10"/>
      <c r="C153" s="9">
        <v>0</v>
      </c>
      <c r="D153" s="10"/>
      <c r="E153" s="9">
        <f t="shared" si="18"/>
        <v>0</v>
      </c>
      <c r="F153" s="24"/>
      <c r="G153" s="24"/>
      <c r="H153" s="24"/>
      <c r="I153" s="24"/>
      <c r="J153" s="24" t="s">
        <v>155</v>
      </c>
      <c r="K153" s="24"/>
      <c r="L153" s="9">
        <v>0</v>
      </c>
      <c r="M153" s="10"/>
      <c r="N153" s="9">
        <v>5000</v>
      </c>
      <c r="O153" s="10"/>
      <c r="P153" s="9">
        <f t="shared" si="19"/>
        <v>-5000</v>
      </c>
      <c r="Q153" s="10"/>
      <c r="R153" s="11">
        <v>5000</v>
      </c>
    </row>
    <row r="154" spans="1:18" outlineLevel="5">
      <c r="A154" s="9">
        <v>0</v>
      </c>
      <c r="B154" s="10"/>
      <c r="C154" s="9">
        <v>0</v>
      </c>
      <c r="D154" s="10"/>
      <c r="E154" s="9">
        <f t="shared" si="18"/>
        <v>0</v>
      </c>
      <c r="F154" s="24"/>
      <c r="G154" s="24"/>
      <c r="H154" s="24"/>
      <c r="I154" s="24"/>
      <c r="J154" s="24" t="s">
        <v>156</v>
      </c>
      <c r="K154" s="24"/>
      <c r="L154" s="9">
        <v>291.91000000000003</v>
      </c>
      <c r="M154" s="10"/>
      <c r="N154" s="9">
        <v>500</v>
      </c>
      <c r="O154" s="10"/>
      <c r="P154" s="9">
        <f t="shared" si="19"/>
        <v>-208.08999999999997</v>
      </c>
      <c r="Q154" s="10"/>
      <c r="R154" s="11">
        <v>500</v>
      </c>
    </row>
    <row r="155" spans="1:18" outlineLevel="5">
      <c r="A155" s="9">
        <v>211.39</v>
      </c>
      <c r="B155" s="10"/>
      <c r="C155" s="9"/>
      <c r="D155" s="10"/>
      <c r="E155" s="9">
        <f t="shared" si="18"/>
        <v>211.39</v>
      </c>
      <c r="F155" s="24"/>
      <c r="G155" s="24"/>
      <c r="H155" s="24"/>
      <c r="I155" s="24"/>
      <c r="J155" s="24" t="s">
        <v>157</v>
      </c>
      <c r="K155" s="24"/>
      <c r="L155" s="9">
        <v>1343.16</v>
      </c>
      <c r="M155" s="10"/>
      <c r="N155" s="9"/>
      <c r="O155" s="10"/>
      <c r="P155" s="9">
        <f t="shared" si="19"/>
        <v>1343.16</v>
      </c>
      <c r="Q155" s="10"/>
      <c r="R155" s="11"/>
    </row>
    <row r="156" spans="1:18" outlineLevel="5">
      <c r="A156" s="9">
        <v>810.36</v>
      </c>
      <c r="B156" s="10"/>
      <c r="C156" s="9">
        <v>252.63</v>
      </c>
      <c r="D156" s="10"/>
      <c r="E156" s="9">
        <f t="shared" si="18"/>
        <v>557.73</v>
      </c>
      <c r="F156" s="24"/>
      <c r="G156" s="24"/>
      <c r="H156" s="24"/>
      <c r="I156" s="24"/>
      <c r="J156" s="24" t="s">
        <v>158</v>
      </c>
      <c r="K156" s="24"/>
      <c r="L156" s="9">
        <v>16490.96</v>
      </c>
      <c r="M156" s="10"/>
      <c r="N156" s="9">
        <v>15747.36</v>
      </c>
      <c r="O156" s="10"/>
      <c r="P156" s="9">
        <f t="shared" si="19"/>
        <v>743.59999999999854</v>
      </c>
      <c r="Q156" s="10"/>
      <c r="R156" s="11">
        <v>16000</v>
      </c>
    </row>
    <row r="157" spans="1:18" outlineLevel="5">
      <c r="A157" s="9">
        <v>62.36</v>
      </c>
      <c r="B157" s="10"/>
      <c r="C157" s="9">
        <v>0</v>
      </c>
      <c r="D157" s="10"/>
      <c r="E157" s="9">
        <f t="shared" si="18"/>
        <v>62.36</v>
      </c>
      <c r="F157" s="24"/>
      <c r="G157" s="24"/>
      <c r="H157" s="24"/>
      <c r="I157" s="24"/>
      <c r="J157" s="24" t="s">
        <v>159</v>
      </c>
      <c r="K157" s="24"/>
      <c r="L157" s="9">
        <v>557.04</v>
      </c>
      <c r="M157" s="10"/>
      <c r="N157" s="9">
        <v>4475</v>
      </c>
      <c r="O157" s="10"/>
      <c r="P157" s="9">
        <f t="shared" si="19"/>
        <v>-3917.96</v>
      </c>
      <c r="Q157" s="10"/>
      <c r="R157" s="11">
        <v>4500</v>
      </c>
    </row>
    <row r="158" spans="1:18" outlineLevel="5">
      <c r="A158" s="9">
        <v>0</v>
      </c>
      <c r="B158" s="10"/>
      <c r="C158" s="9">
        <v>40</v>
      </c>
      <c r="D158" s="10"/>
      <c r="E158" s="9">
        <f t="shared" si="18"/>
        <v>-40</v>
      </c>
      <c r="F158" s="24"/>
      <c r="G158" s="24"/>
      <c r="H158" s="24"/>
      <c r="I158" s="24"/>
      <c r="J158" s="24" t="s">
        <v>160</v>
      </c>
      <c r="K158" s="24"/>
      <c r="L158" s="9">
        <v>17.96</v>
      </c>
      <c r="M158" s="10"/>
      <c r="N158" s="9">
        <v>460</v>
      </c>
      <c r="O158" s="10"/>
      <c r="P158" s="9">
        <f t="shared" si="19"/>
        <v>-442.04</v>
      </c>
      <c r="Q158" s="10"/>
      <c r="R158" s="11">
        <v>500</v>
      </c>
    </row>
    <row r="159" spans="1:18" outlineLevel="5">
      <c r="A159" s="9">
        <v>0</v>
      </c>
      <c r="B159" s="10"/>
      <c r="C159" s="9"/>
      <c r="D159" s="10"/>
      <c r="E159" s="9">
        <f t="shared" si="18"/>
        <v>0</v>
      </c>
      <c r="F159" s="24"/>
      <c r="G159" s="24"/>
      <c r="H159" s="24"/>
      <c r="I159" s="24"/>
      <c r="J159" s="24" t="s">
        <v>161</v>
      </c>
      <c r="K159" s="24"/>
      <c r="L159" s="9">
        <v>941</v>
      </c>
      <c r="M159" s="10"/>
      <c r="N159" s="9"/>
      <c r="O159" s="10"/>
      <c r="P159" s="9">
        <f t="shared" si="19"/>
        <v>941</v>
      </c>
      <c r="Q159" s="10"/>
      <c r="R159" s="11"/>
    </row>
    <row r="160" spans="1:18" outlineLevel="5">
      <c r="A160" s="9">
        <v>0</v>
      </c>
      <c r="B160" s="10"/>
      <c r="C160" s="9">
        <v>0</v>
      </c>
      <c r="D160" s="10"/>
      <c r="E160" s="9">
        <f t="shared" si="18"/>
        <v>0</v>
      </c>
      <c r="F160" s="24"/>
      <c r="G160" s="24"/>
      <c r="H160" s="24"/>
      <c r="I160" s="24"/>
      <c r="J160" s="24" t="s">
        <v>162</v>
      </c>
      <c r="K160" s="24"/>
      <c r="L160" s="9">
        <v>1198.27</v>
      </c>
      <c r="M160" s="10"/>
      <c r="N160" s="9">
        <v>1000</v>
      </c>
      <c r="O160" s="10"/>
      <c r="P160" s="9">
        <f t="shared" si="19"/>
        <v>198.26999999999998</v>
      </c>
      <c r="Q160" s="10"/>
      <c r="R160" s="11">
        <v>1000</v>
      </c>
    </row>
    <row r="161" spans="1:18" outlineLevel="5">
      <c r="A161" s="9">
        <v>0</v>
      </c>
      <c r="B161" s="10"/>
      <c r="C161" s="9">
        <v>1072</v>
      </c>
      <c r="D161" s="10"/>
      <c r="E161" s="9">
        <f t="shared" si="18"/>
        <v>-1072</v>
      </c>
      <c r="F161" s="24"/>
      <c r="G161" s="24"/>
      <c r="H161" s="24"/>
      <c r="I161" s="24"/>
      <c r="J161" s="24" t="s">
        <v>163</v>
      </c>
      <c r="K161" s="24"/>
      <c r="L161" s="9">
        <v>4678.32</v>
      </c>
      <c r="M161" s="10"/>
      <c r="N161" s="9">
        <v>12751</v>
      </c>
      <c r="O161" s="10"/>
      <c r="P161" s="9">
        <f t="shared" si="19"/>
        <v>-8072.68</v>
      </c>
      <c r="Q161" s="10"/>
      <c r="R161" s="11">
        <v>13823</v>
      </c>
    </row>
    <row r="162" spans="1:18" outlineLevel="5">
      <c r="A162" s="9">
        <v>0</v>
      </c>
      <c r="B162" s="10"/>
      <c r="C162" s="9">
        <v>166.67</v>
      </c>
      <c r="D162" s="10"/>
      <c r="E162" s="9">
        <f t="shared" si="18"/>
        <v>-166.67</v>
      </c>
      <c r="F162" s="24"/>
      <c r="G162" s="24"/>
      <c r="H162" s="24"/>
      <c r="I162" s="24"/>
      <c r="J162" s="24" t="s">
        <v>164</v>
      </c>
      <c r="K162" s="24"/>
      <c r="L162" s="9">
        <v>3680</v>
      </c>
      <c r="M162" s="10"/>
      <c r="N162" s="9">
        <v>4000</v>
      </c>
      <c r="O162" s="10"/>
      <c r="P162" s="9">
        <f t="shared" si="19"/>
        <v>-320</v>
      </c>
      <c r="Q162" s="10"/>
      <c r="R162" s="11">
        <v>4000</v>
      </c>
    </row>
    <row r="163" spans="1:18" outlineLevel="5">
      <c r="A163" s="9">
        <v>31.13</v>
      </c>
      <c r="B163" s="10"/>
      <c r="C163" s="9"/>
      <c r="D163" s="10"/>
      <c r="E163" s="9">
        <f t="shared" si="18"/>
        <v>31.13</v>
      </c>
      <c r="F163" s="24"/>
      <c r="G163" s="24"/>
      <c r="H163" s="24"/>
      <c r="I163" s="24"/>
      <c r="J163" s="24" t="s">
        <v>165</v>
      </c>
      <c r="K163" s="24"/>
      <c r="L163" s="9">
        <v>690.23</v>
      </c>
      <c r="M163" s="10"/>
      <c r="N163" s="9"/>
      <c r="O163" s="10"/>
      <c r="P163" s="9">
        <f t="shared" si="19"/>
        <v>690.23</v>
      </c>
      <c r="Q163" s="10"/>
      <c r="R163" s="11"/>
    </row>
    <row r="164" spans="1:18" outlineLevel="5">
      <c r="A164" s="9">
        <v>-4354.6099999999997</v>
      </c>
      <c r="B164" s="10"/>
      <c r="C164" s="9">
        <v>375</v>
      </c>
      <c r="D164" s="10"/>
      <c r="E164" s="9">
        <f t="shared" si="18"/>
        <v>-4729.6099999999997</v>
      </c>
      <c r="F164" s="24"/>
      <c r="G164" s="24"/>
      <c r="H164" s="24"/>
      <c r="I164" s="24"/>
      <c r="J164" s="24" t="s">
        <v>166</v>
      </c>
      <c r="K164" s="24"/>
      <c r="L164" s="9">
        <v>85.53</v>
      </c>
      <c r="M164" s="10"/>
      <c r="N164" s="9">
        <v>5125</v>
      </c>
      <c r="O164" s="10"/>
      <c r="P164" s="9">
        <f t="shared" si="19"/>
        <v>-5039.47</v>
      </c>
      <c r="Q164" s="10"/>
      <c r="R164" s="11">
        <v>5500</v>
      </c>
    </row>
    <row r="165" spans="1:18" outlineLevel="5">
      <c r="A165" s="9">
        <v>-26122.71</v>
      </c>
      <c r="B165" s="10"/>
      <c r="C165" s="9">
        <v>0</v>
      </c>
      <c r="D165" s="10"/>
      <c r="E165" s="9">
        <f t="shared" si="18"/>
        <v>-26122.71</v>
      </c>
      <c r="F165" s="24"/>
      <c r="G165" s="24"/>
      <c r="H165" s="24"/>
      <c r="I165" s="24"/>
      <c r="J165" s="24" t="s">
        <v>167</v>
      </c>
      <c r="K165" s="24"/>
      <c r="L165" s="9">
        <v>0.57999999999999996</v>
      </c>
      <c r="M165" s="10"/>
      <c r="N165" s="9">
        <v>26123.71</v>
      </c>
      <c r="O165" s="10"/>
      <c r="P165" s="9">
        <f t="shared" si="19"/>
        <v>-26123.129999999997</v>
      </c>
      <c r="Q165" s="10"/>
      <c r="R165" s="11">
        <v>52247</v>
      </c>
    </row>
    <row r="166" spans="1:18" outlineLevel="5">
      <c r="A166" s="9">
        <v>4167.67</v>
      </c>
      <c r="B166" s="10"/>
      <c r="C166" s="9">
        <v>4168</v>
      </c>
      <c r="D166" s="10"/>
      <c r="E166" s="9">
        <f t="shared" si="18"/>
        <v>-0.32999999999992724</v>
      </c>
      <c r="F166" s="24"/>
      <c r="G166" s="24"/>
      <c r="H166" s="24"/>
      <c r="I166" s="24"/>
      <c r="J166" s="24" t="s">
        <v>168</v>
      </c>
      <c r="K166" s="24"/>
      <c r="L166" s="9">
        <v>41676.699999999997</v>
      </c>
      <c r="M166" s="10"/>
      <c r="N166" s="9">
        <v>37509</v>
      </c>
      <c r="O166" s="10"/>
      <c r="P166" s="9">
        <f t="shared" si="19"/>
        <v>4167.6999999999971</v>
      </c>
      <c r="Q166" s="10"/>
      <c r="R166" s="11">
        <v>41677</v>
      </c>
    </row>
    <row r="167" spans="1:18" outlineLevel="6">
      <c r="A167" s="9"/>
      <c r="B167" s="10"/>
      <c r="C167" s="9"/>
      <c r="D167" s="10"/>
      <c r="E167" s="9"/>
      <c r="F167" s="24"/>
      <c r="G167" s="24"/>
      <c r="H167" s="24"/>
      <c r="I167" s="24"/>
      <c r="J167" s="24" t="s">
        <v>169</v>
      </c>
      <c r="K167" s="24"/>
      <c r="L167" s="9"/>
      <c r="M167" s="10"/>
      <c r="N167" s="9"/>
      <c r="O167" s="10"/>
      <c r="P167" s="9"/>
      <c r="Q167" s="10"/>
      <c r="R167" s="11"/>
    </row>
    <row r="168" spans="1:18" outlineLevel="6">
      <c r="A168" s="9">
        <v>103.63</v>
      </c>
      <c r="B168" s="10"/>
      <c r="C168" s="9">
        <v>66.67</v>
      </c>
      <c r="D168" s="10"/>
      <c r="E168" s="9">
        <f t="shared" si="18"/>
        <v>36.959999999999994</v>
      </c>
      <c r="F168" s="24"/>
      <c r="G168" s="24"/>
      <c r="H168" s="24"/>
      <c r="I168" s="24"/>
      <c r="J168" s="24"/>
      <c r="K168" s="24" t="s">
        <v>170</v>
      </c>
      <c r="L168" s="9">
        <v>1524.28</v>
      </c>
      <c r="M168" s="10"/>
      <c r="N168" s="9">
        <v>733.37</v>
      </c>
      <c r="O168" s="10"/>
      <c r="P168" s="9">
        <f t="shared" si="19"/>
        <v>790.91</v>
      </c>
      <c r="Q168" s="10"/>
      <c r="R168" s="11">
        <v>800</v>
      </c>
    </row>
    <row r="169" spans="1:18" outlineLevel="6">
      <c r="A169" s="9">
        <v>0</v>
      </c>
      <c r="B169" s="10"/>
      <c r="C169" s="9"/>
      <c r="D169" s="10"/>
      <c r="E169" s="9">
        <f t="shared" si="18"/>
        <v>0</v>
      </c>
      <c r="F169" s="24"/>
      <c r="G169" s="24"/>
      <c r="H169" s="24"/>
      <c r="I169" s="24"/>
      <c r="J169" s="24"/>
      <c r="K169" s="24" t="s">
        <v>171</v>
      </c>
      <c r="L169" s="9">
        <v>124.9</v>
      </c>
      <c r="M169" s="10"/>
      <c r="N169" s="9"/>
      <c r="O169" s="10"/>
      <c r="P169" s="9">
        <f t="shared" si="19"/>
        <v>124.9</v>
      </c>
      <c r="Q169" s="10"/>
      <c r="R169" s="11"/>
    </row>
    <row r="170" spans="1:18" outlineLevel="6">
      <c r="A170" s="9">
        <v>54.43</v>
      </c>
      <c r="B170" s="10"/>
      <c r="C170" s="9">
        <v>100</v>
      </c>
      <c r="D170" s="10"/>
      <c r="E170" s="9">
        <f t="shared" si="18"/>
        <v>-45.57</v>
      </c>
      <c r="F170" s="24"/>
      <c r="G170" s="24"/>
      <c r="H170" s="24"/>
      <c r="I170" s="24"/>
      <c r="J170" s="24"/>
      <c r="K170" s="24" t="s">
        <v>172</v>
      </c>
      <c r="L170" s="9">
        <v>1392.15</v>
      </c>
      <c r="M170" s="10"/>
      <c r="N170" s="9">
        <v>1100</v>
      </c>
      <c r="O170" s="10"/>
      <c r="P170" s="9">
        <f t="shared" si="19"/>
        <v>292.15000000000009</v>
      </c>
      <c r="Q170" s="10"/>
      <c r="R170" s="11">
        <v>1200</v>
      </c>
    </row>
    <row r="171" spans="1:18" ht="18" outlineLevel="6" thickBot="1">
      <c r="A171" s="12">
        <v>170.95</v>
      </c>
      <c r="B171" s="10"/>
      <c r="C171" s="12">
        <v>0</v>
      </c>
      <c r="D171" s="10"/>
      <c r="E171" s="12">
        <f>A171-C171</f>
        <v>170.95</v>
      </c>
      <c r="F171" s="24"/>
      <c r="G171" s="24"/>
      <c r="H171" s="24"/>
      <c r="I171" s="24"/>
      <c r="J171" s="24"/>
      <c r="K171" s="24" t="s">
        <v>173</v>
      </c>
      <c r="L171" s="12">
        <v>170.95</v>
      </c>
      <c r="M171" s="10"/>
      <c r="N171" s="12">
        <v>200</v>
      </c>
      <c r="O171" s="10"/>
      <c r="P171" s="12">
        <f>L171-N171</f>
        <v>-29.050000000000011</v>
      </c>
      <c r="Q171" s="10"/>
      <c r="R171" s="13">
        <v>200</v>
      </c>
    </row>
    <row r="172" spans="1:18" outlineLevel="5">
      <c r="A172" s="9">
        <f>ROUND(SUM(A167:A171),5)</f>
        <v>329.01</v>
      </c>
      <c r="B172" s="10"/>
      <c r="C172" s="9">
        <f>ROUND(SUM(C167:C171),5)</f>
        <v>166.67</v>
      </c>
      <c r="D172" s="10"/>
      <c r="E172" s="9">
        <f>A172-C172</f>
        <v>162.34</v>
      </c>
      <c r="F172" s="24"/>
      <c r="G172" s="24"/>
      <c r="H172" s="24"/>
      <c r="I172" s="24"/>
      <c r="J172" s="24" t="s">
        <v>174</v>
      </c>
      <c r="K172" s="24"/>
      <c r="L172" s="9">
        <f>ROUND(SUM(L167:L171),5)</f>
        <v>3212.28</v>
      </c>
      <c r="M172" s="10"/>
      <c r="N172" s="9">
        <f>ROUND(SUM(N167:N171),5)</f>
        <v>2033.37</v>
      </c>
      <c r="O172" s="10"/>
      <c r="P172" s="9">
        <f>L172-N172</f>
        <v>1178.9100000000003</v>
      </c>
      <c r="Q172" s="10"/>
      <c r="R172" s="11">
        <f>ROUND(SUM(R167:R171),5)</f>
        <v>2200</v>
      </c>
    </row>
    <row r="173" spans="1:18" ht="30" customHeight="1" outlineLevel="6">
      <c r="A173" s="9"/>
      <c r="B173" s="10"/>
      <c r="C173" s="9"/>
      <c r="D173" s="10"/>
      <c r="E173" s="9"/>
      <c r="F173" s="24"/>
      <c r="G173" s="24"/>
      <c r="H173" s="24"/>
      <c r="I173" s="24"/>
      <c r="J173" s="24" t="s">
        <v>175</v>
      </c>
      <c r="K173" s="24"/>
      <c r="L173" s="9"/>
      <c r="M173" s="10"/>
      <c r="N173" s="9"/>
      <c r="O173" s="10"/>
      <c r="P173" s="9"/>
      <c r="Q173" s="10"/>
      <c r="R173" s="11"/>
    </row>
    <row r="174" spans="1:18" outlineLevel="6">
      <c r="A174" s="9">
        <v>202.75</v>
      </c>
      <c r="B174" s="10"/>
      <c r="C174" s="9">
        <v>80</v>
      </c>
      <c r="D174" s="10"/>
      <c r="E174" s="9">
        <f t="shared" ref="E174" si="20">A174-C174</f>
        <v>122.75</v>
      </c>
      <c r="F174" s="24"/>
      <c r="G174" s="24"/>
      <c r="H174" s="24"/>
      <c r="I174" s="24"/>
      <c r="J174" s="24"/>
      <c r="K174" s="24" t="s">
        <v>176</v>
      </c>
      <c r="L174" s="9">
        <v>1425.8</v>
      </c>
      <c r="M174" s="10"/>
      <c r="N174" s="9">
        <v>2420</v>
      </c>
      <c r="O174" s="10"/>
      <c r="P174" s="9">
        <f t="shared" ref="P174" si="21">L174-N174</f>
        <v>-994.2</v>
      </c>
      <c r="Q174" s="10"/>
      <c r="R174" s="11">
        <v>2500</v>
      </c>
    </row>
    <row r="175" spans="1:18" ht="18" outlineLevel="6" thickBot="1">
      <c r="A175" s="12">
        <v>637.6</v>
      </c>
      <c r="B175" s="10"/>
      <c r="C175" s="12">
        <v>175</v>
      </c>
      <c r="D175" s="10"/>
      <c r="E175" s="12">
        <f>A175-C175</f>
        <v>462.6</v>
      </c>
      <c r="F175" s="24"/>
      <c r="G175" s="24"/>
      <c r="H175" s="24"/>
      <c r="I175" s="24"/>
      <c r="J175" s="24"/>
      <c r="K175" s="24" t="s">
        <v>177</v>
      </c>
      <c r="L175" s="12">
        <v>3131.63</v>
      </c>
      <c r="M175" s="10"/>
      <c r="N175" s="12">
        <v>2275</v>
      </c>
      <c r="O175" s="10"/>
      <c r="P175" s="12">
        <f>L175-N175</f>
        <v>856.63000000000011</v>
      </c>
      <c r="Q175" s="10"/>
      <c r="R175" s="13">
        <v>2450</v>
      </c>
    </row>
    <row r="176" spans="1:18" outlineLevel="5">
      <c r="A176" s="9">
        <f>ROUND(SUM(A173:A175),5)</f>
        <v>840.35</v>
      </c>
      <c r="B176" s="10"/>
      <c r="C176" s="9">
        <f>ROUND(SUM(C173:C175),5)</f>
        <v>255</v>
      </c>
      <c r="D176" s="10"/>
      <c r="E176" s="9">
        <f>A176-C176</f>
        <v>585.35</v>
      </c>
      <c r="F176" s="24"/>
      <c r="G176" s="24"/>
      <c r="H176" s="24"/>
      <c r="I176" s="24"/>
      <c r="J176" s="24" t="s">
        <v>178</v>
      </c>
      <c r="K176" s="24"/>
      <c r="L176" s="9">
        <f>ROUND(SUM(L173:L175),5)</f>
        <v>4557.43</v>
      </c>
      <c r="M176" s="10"/>
      <c r="N176" s="9">
        <f>ROUND(SUM(N173:N175),5)</f>
        <v>4695</v>
      </c>
      <c r="O176" s="10"/>
      <c r="P176" s="9">
        <f>L176-N176</f>
        <v>-137.56999999999971</v>
      </c>
      <c r="Q176" s="10"/>
      <c r="R176" s="11">
        <f>ROUND(SUM(R173:R175),5)</f>
        <v>4950</v>
      </c>
    </row>
    <row r="177" spans="1:18" ht="30" customHeight="1" outlineLevel="6">
      <c r="A177" s="9"/>
      <c r="B177" s="10"/>
      <c r="C177" s="9"/>
      <c r="D177" s="10"/>
      <c r="E177" s="9"/>
      <c r="F177" s="24"/>
      <c r="G177" s="24"/>
      <c r="H177" s="24"/>
      <c r="I177" s="24"/>
      <c r="J177" s="24" t="s">
        <v>179</v>
      </c>
      <c r="K177" s="24"/>
      <c r="L177" s="9"/>
      <c r="M177" s="10"/>
      <c r="N177" s="9"/>
      <c r="O177" s="10"/>
      <c r="P177" s="9"/>
      <c r="Q177" s="10"/>
      <c r="R177" s="11"/>
    </row>
    <row r="178" spans="1:18" outlineLevel="6">
      <c r="A178" s="9">
        <v>2547.84</v>
      </c>
      <c r="B178" s="10"/>
      <c r="C178" s="9">
        <v>2478.5700000000002</v>
      </c>
      <c r="D178" s="10"/>
      <c r="E178" s="9">
        <f t="shared" ref="E178:E179" si="22">A178-C178</f>
        <v>69.269999999999982</v>
      </c>
      <c r="F178" s="24"/>
      <c r="G178" s="24"/>
      <c r="H178" s="24"/>
      <c r="I178" s="24"/>
      <c r="J178" s="24"/>
      <c r="K178" s="24" t="s">
        <v>180</v>
      </c>
      <c r="L178" s="9">
        <v>32744.43</v>
      </c>
      <c r="M178" s="10"/>
      <c r="N178" s="9">
        <v>35589.269999999997</v>
      </c>
      <c r="O178" s="10"/>
      <c r="P178" s="9">
        <f t="shared" ref="P178:P179" si="23">L178-N178</f>
        <v>-2844.8399999999965</v>
      </c>
      <c r="Q178" s="10"/>
      <c r="R178" s="11">
        <v>37733</v>
      </c>
    </row>
    <row r="179" spans="1:18" outlineLevel="6">
      <c r="A179" s="9">
        <v>788.73</v>
      </c>
      <c r="B179" s="10"/>
      <c r="C179" s="9">
        <v>697.76</v>
      </c>
      <c r="D179" s="10"/>
      <c r="E179" s="9">
        <f t="shared" si="22"/>
        <v>90.970000000000027</v>
      </c>
      <c r="F179" s="24"/>
      <c r="G179" s="24"/>
      <c r="H179" s="24"/>
      <c r="I179" s="24"/>
      <c r="J179" s="24"/>
      <c r="K179" s="24" t="s">
        <v>181</v>
      </c>
      <c r="L179" s="9">
        <v>7099.61</v>
      </c>
      <c r="M179" s="10"/>
      <c r="N179" s="9">
        <v>8373.24</v>
      </c>
      <c r="O179" s="10"/>
      <c r="P179" s="9">
        <f t="shared" si="23"/>
        <v>-1273.6300000000001</v>
      </c>
      <c r="Q179" s="10"/>
      <c r="R179" s="11">
        <v>9071</v>
      </c>
    </row>
    <row r="180" spans="1:18" ht="18" outlineLevel="6" thickBot="1">
      <c r="A180" s="12">
        <v>266.24</v>
      </c>
      <c r="B180" s="10"/>
      <c r="C180" s="12">
        <v>210.7</v>
      </c>
      <c r="D180" s="10"/>
      <c r="E180" s="12">
        <f>A180-C180</f>
        <v>55.54000000000002</v>
      </c>
      <c r="F180" s="24"/>
      <c r="G180" s="24"/>
      <c r="H180" s="24"/>
      <c r="I180" s="24"/>
      <c r="J180" s="24"/>
      <c r="K180" s="24" t="s">
        <v>182</v>
      </c>
      <c r="L180" s="12">
        <v>2899.38</v>
      </c>
      <c r="M180" s="10"/>
      <c r="N180" s="12">
        <v>2528.3000000000002</v>
      </c>
      <c r="O180" s="10"/>
      <c r="P180" s="12">
        <f>L180-N180</f>
        <v>371.07999999999993</v>
      </c>
      <c r="Q180" s="10"/>
      <c r="R180" s="13">
        <v>2739</v>
      </c>
    </row>
    <row r="181" spans="1:18" outlineLevel="5">
      <c r="A181" s="9">
        <f>ROUND(SUM(A177:A180),5)</f>
        <v>3602.81</v>
      </c>
      <c r="B181" s="10"/>
      <c r="C181" s="9">
        <f>ROUND(SUM(C177:C180),5)</f>
        <v>3387.03</v>
      </c>
      <c r="D181" s="10"/>
      <c r="E181" s="9">
        <f>A181-C181</f>
        <v>215.77999999999975</v>
      </c>
      <c r="F181" s="24"/>
      <c r="G181" s="24"/>
      <c r="H181" s="24"/>
      <c r="I181" s="24"/>
      <c r="J181" s="24" t="s">
        <v>183</v>
      </c>
      <c r="K181" s="24"/>
      <c r="L181" s="9">
        <f>ROUND(SUM(L177:L180),5)</f>
        <v>42743.42</v>
      </c>
      <c r="M181" s="10"/>
      <c r="N181" s="9">
        <f>ROUND(SUM(N177:N180),5)</f>
        <v>46490.81</v>
      </c>
      <c r="O181" s="10"/>
      <c r="P181" s="9">
        <f>L181-N181</f>
        <v>-3747.3899999999994</v>
      </c>
      <c r="Q181" s="10"/>
      <c r="R181" s="11">
        <f>ROUND(SUM(R177:R180),5)</f>
        <v>49543</v>
      </c>
    </row>
    <row r="182" spans="1:18" ht="30" customHeight="1" outlineLevel="6">
      <c r="A182" s="9"/>
      <c r="B182" s="10"/>
      <c r="C182" s="9"/>
      <c r="D182" s="10"/>
      <c r="E182" s="9"/>
      <c r="F182" s="24"/>
      <c r="G182" s="24"/>
      <c r="H182" s="24"/>
      <c r="I182" s="24"/>
      <c r="J182" s="24" t="s">
        <v>184</v>
      </c>
      <c r="K182" s="24"/>
      <c r="L182" s="9"/>
      <c r="M182" s="10"/>
      <c r="N182" s="9"/>
      <c r="O182" s="10"/>
      <c r="P182" s="9"/>
      <c r="Q182" s="10"/>
      <c r="R182" s="11"/>
    </row>
    <row r="183" spans="1:18" outlineLevel="6">
      <c r="A183" s="9">
        <v>0</v>
      </c>
      <c r="B183" s="10"/>
      <c r="C183" s="9">
        <v>249.66</v>
      </c>
      <c r="D183" s="10"/>
      <c r="E183" s="9">
        <f t="shared" ref="E183" si="24">A183-C183</f>
        <v>-249.66</v>
      </c>
      <c r="F183" s="24"/>
      <c r="G183" s="24"/>
      <c r="H183" s="24"/>
      <c r="I183" s="24"/>
      <c r="J183" s="24"/>
      <c r="K183" s="24" t="s">
        <v>185</v>
      </c>
      <c r="L183" s="9">
        <v>2583.83</v>
      </c>
      <c r="M183" s="10"/>
      <c r="N183" s="9">
        <v>2746.26</v>
      </c>
      <c r="O183" s="10"/>
      <c r="P183" s="9">
        <f t="shared" ref="P183" si="25">L183-N183</f>
        <v>-162.43000000000029</v>
      </c>
      <c r="Q183" s="10"/>
      <c r="R183" s="11">
        <v>3000</v>
      </c>
    </row>
    <row r="184" spans="1:18" ht="18" outlineLevel="6" thickBot="1">
      <c r="A184" s="14">
        <v>25.96</v>
      </c>
      <c r="B184" s="10"/>
      <c r="C184" s="14">
        <v>0</v>
      </c>
      <c r="D184" s="10"/>
      <c r="E184" s="14">
        <f>A184-C184</f>
        <v>25.96</v>
      </c>
      <c r="F184" s="24"/>
      <c r="G184" s="24"/>
      <c r="H184" s="24"/>
      <c r="I184" s="24"/>
      <c r="J184" s="24"/>
      <c r="K184" s="24" t="s">
        <v>186</v>
      </c>
      <c r="L184" s="14">
        <v>305.20999999999998</v>
      </c>
      <c r="M184" s="10"/>
      <c r="N184" s="14">
        <v>2000</v>
      </c>
      <c r="O184" s="10"/>
      <c r="P184" s="14">
        <f>L184-N184</f>
        <v>-1694.79</v>
      </c>
      <c r="Q184" s="10"/>
      <c r="R184" s="15">
        <v>2000</v>
      </c>
    </row>
    <row r="185" spans="1:18" ht="18" outlineLevel="5" thickBot="1">
      <c r="A185" s="18">
        <f>ROUND(SUM(A182:A184),5)</f>
        <v>25.96</v>
      </c>
      <c r="B185" s="10"/>
      <c r="C185" s="18">
        <f>ROUND(SUM(C182:C184),5)</f>
        <v>249.66</v>
      </c>
      <c r="D185" s="10"/>
      <c r="E185" s="18">
        <f>A185-C185</f>
        <v>-223.7</v>
      </c>
      <c r="F185" s="24"/>
      <c r="G185" s="24"/>
      <c r="H185" s="24"/>
      <c r="I185" s="24"/>
      <c r="J185" s="24" t="s">
        <v>187</v>
      </c>
      <c r="K185" s="24"/>
      <c r="L185" s="18">
        <f>ROUND(SUM(L182:L184),5)</f>
        <v>2889.04</v>
      </c>
      <c r="M185" s="10"/>
      <c r="N185" s="18">
        <f>ROUND(SUM(N182:N184),5)</f>
        <v>4746.26</v>
      </c>
      <c r="O185" s="10"/>
      <c r="P185" s="18">
        <f>L185-N185</f>
        <v>-1857.2200000000003</v>
      </c>
      <c r="Q185" s="10"/>
      <c r="R185" s="19">
        <f>ROUND(SUM(R182:R184),5)</f>
        <v>5000</v>
      </c>
    </row>
    <row r="186" spans="1:18" ht="30" customHeight="1" outlineLevel="4" thickBot="1">
      <c r="A186" s="16">
        <f>ROUND(SUM(A151:A166)+A172+A176+A181+A185,5)</f>
        <v>-20396.28</v>
      </c>
      <c r="B186" s="10"/>
      <c r="C186" s="16">
        <f>ROUND(SUM(C151:C166)+C172+C176+C181+C185,5)</f>
        <v>10132.66</v>
      </c>
      <c r="D186" s="10"/>
      <c r="E186" s="16">
        <f>A186-C186</f>
        <v>-30528.94</v>
      </c>
      <c r="F186" s="24"/>
      <c r="G186" s="24"/>
      <c r="H186" s="24"/>
      <c r="I186" s="24" t="s">
        <v>188</v>
      </c>
      <c r="J186" s="24"/>
      <c r="K186" s="24"/>
      <c r="L186" s="16">
        <f>ROUND(SUM(L151:L166)+L172+L176+L181+L185,5)</f>
        <v>125183.02</v>
      </c>
      <c r="M186" s="10"/>
      <c r="N186" s="16">
        <f>ROUND(SUM(N151:N166)+N172+N176+N181+N185,5)</f>
        <v>171056.51</v>
      </c>
      <c r="O186" s="10"/>
      <c r="P186" s="16">
        <f>L186-N186</f>
        <v>-45873.490000000005</v>
      </c>
      <c r="Q186" s="10"/>
      <c r="R186" s="17">
        <f>ROUND(SUM(R151:R166)+R172+R176+R181+R185,5)</f>
        <v>206840</v>
      </c>
    </row>
    <row r="187" spans="1:18" ht="30" customHeight="1" outlineLevel="3">
      <c r="A187" s="32">
        <f>ROUND(A150+A186,5)</f>
        <v>-20396.28</v>
      </c>
      <c r="B187" s="33"/>
      <c r="C187" s="32">
        <f>ROUND(C150+C186,5)</f>
        <v>10132.66</v>
      </c>
      <c r="D187" s="33"/>
      <c r="E187" s="32">
        <f>A187-C187</f>
        <v>-30528.94</v>
      </c>
      <c r="F187" s="34"/>
      <c r="G187" s="34"/>
      <c r="H187" s="34" t="s">
        <v>189</v>
      </c>
      <c r="I187" s="34"/>
      <c r="J187" s="34"/>
      <c r="K187" s="34"/>
      <c r="L187" s="32">
        <f>ROUND(L150+L186,5)</f>
        <v>125183.02</v>
      </c>
      <c r="M187" s="33"/>
      <c r="N187" s="32">
        <f>ROUND(N150+N186,5)</f>
        <v>171056.51</v>
      </c>
      <c r="O187" s="33"/>
      <c r="P187" s="32">
        <f>L187-N187</f>
        <v>-45873.490000000005</v>
      </c>
      <c r="Q187" s="33"/>
      <c r="R187" s="35">
        <f>ROUND(R150+R186,5)</f>
        <v>206840</v>
      </c>
    </row>
    <row r="188" spans="1:18" ht="30" hidden="1" customHeight="1" outlineLevel="3">
      <c r="A188" s="9">
        <v>0</v>
      </c>
      <c r="B188" s="10"/>
      <c r="C188" s="9"/>
      <c r="D188" s="10"/>
      <c r="E188" s="9">
        <f>A188-C188</f>
        <v>0</v>
      </c>
      <c r="F188" s="24"/>
      <c r="G188" s="24"/>
      <c r="H188" s="24" t="s">
        <v>190</v>
      </c>
      <c r="I188" s="24"/>
      <c r="J188" s="24"/>
      <c r="K188" s="24"/>
      <c r="L188" s="9">
        <v>200</v>
      </c>
      <c r="M188" s="10"/>
      <c r="N188" s="9"/>
      <c r="O188" s="10"/>
      <c r="P188" s="9">
        <f>L188-N188</f>
        <v>200</v>
      </c>
      <c r="Q188" s="10"/>
      <c r="R188" s="11"/>
    </row>
    <row r="189" spans="1:18" outlineLevel="4">
      <c r="A189" s="9"/>
      <c r="B189" s="10"/>
      <c r="C189" s="9"/>
      <c r="D189" s="10"/>
      <c r="E189" s="9"/>
      <c r="F189" s="24"/>
      <c r="G189" s="24"/>
      <c r="H189" s="24" t="s">
        <v>191</v>
      </c>
      <c r="I189" s="24"/>
      <c r="J189" s="24"/>
      <c r="K189" s="24"/>
      <c r="L189" s="9"/>
      <c r="M189" s="10"/>
      <c r="N189" s="9"/>
      <c r="O189" s="10"/>
      <c r="P189" s="9"/>
      <c r="Q189" s="10"/>
      <c r="R189" s="11"/>
    </row>
    <row r="190" spans="1:18" outlineLevel="5">
      <c r="A190" s="9"/>
      <c r="B190" s="10"/>
      <c r="C190" s="9"/>
      <c r="D190" s="10"/>
      <c r="E190" s="9"/>
      <c r="F190" s="24"/>
      <c r="G190" s="24"/>
      <c r="H190" s="24"/>
      <c r="I190" s="24" t="s">
        <v>192</v>
      </c>
      <c r="J190" s="24"/>
      <c r="K190" s="24"/>
      <c r="L190" s="9"/>
      <c r="M190" s="10"/>
      <c r="N190" s="9"/>
      <c r="O190" s="10"/>
      <c r="P190" s="9"/>
      <c r="Q190" s="10"/>
      <c r="R190" s="11"/>
    </row>
    <row r="191" spans="1:18" outlineLevel="5">
      <c r="A191" s="9">
        <v>0</v>
      </c>
      <c r="B191" s="10"/>
      <c r="C191" s="9">
        <v>0</v>
      </c>
      <c r="D191" s="10"/>
      <c r="E191" s="9">
        <f t="shared" ref="E191:E196" si="26">A191-C191</f>
        <v>0</v>
      </c>
      <c r="F191" s="24"/>
      <c r="G191" s="24"/>
      <c r="H191" s="24"/>
      <c r="I191" s="24"/>
      <c r="J191" s="24" t="s">
        <v>193</v>
      </c>
      <c r="K191" s="24"/>
      <c r="L191" s="9">
        <v>2466.5500000000002</v>
      </c>
      <c r="M191" s="10"/>
      <c r="N191" s="9">
        <v>300</v>
      </c>
      <c r="O191" s="10"/>
      <c r="P191" s="9">
        <f t="shared" ref="P191:P196" si="27">L191-N191</f>
        <v>2166.5500000000002</v>
      </c>
      <c r="Q191" s="10"/>
      <c r="R191" s="11">
        <v>300</v>
      </c>
    </row>
    <row r="192" spans="1:18" outlineLevel="5">
      <c r="A192" s="9">
        <v>0</v>
      </c>
      <c r="B192" s="10"/>
      <c r="C192" s="9"/>
      <c r="D192" s="10"/>
      <c r="E192" s="9">
        <f t="shared" si="26"/>
        <v>0</v>
      </c>
      <c r="F192" s="24"/>
      <c r="G192" s="24"/>
      <c r="H192" s="24"/>
      <c r="I192" s="24"/>
      <c r="J192" s="24" t="s">
        <v>194</v>
      </c>
      <c r="K192" s="24"/>
      <c r="L192" s="9">
        <v>238</v>
      </c>
      <c r="M192" s="10"/>
      <c r="N192" s="9"/>
      <c r="O192" s="10"/>
      <c r="P192" s="9">
        <f t="shared" si="27"/>
        <v>238</v>
      </c>
      <c r="Q192" s="10"/>
      <c r="R192" s="11"/>
    </row>
    <row r="193" spans="1:18" outlineLevel="6">
      <c r="A193" s="9"/>
      <c r="B193" s="10"/>
      <c r="C193" s="9"/>
      <c r="D193" s="10"/>
      <c r="E193" s="9"/>
      <c r="F193" s="24"/>
      <c r="G193" s="24"/>
      <c r="H193" s="24"/>
      <c r="I193" s="24"/>
      <c r="J193" s="24" t="s">
        <v>195</v>
      </c>
      <c r="K193" s="24"/>
      <c r="L193" s="9"/>
      <c r="M193" s="10"/>
      <c r="N193" s="9"/>
      <c r="O193" s="10"/>
      <c r="P193" s="9"/>
      <c r="Q193" s="10"/>
      <c r="R193" s="11"/>
    </row>
    <row r="194" spans="1:18" outlineLevel="6">
      <c r="A194" s="9">
        <v>103.63</v>
      </c>
      <c r="B194" s="10"/>
      <c r="C194" s="9">
        <v>83.33</v>
      </c>
      <c r="D194" s="10"/>
      <c r="E194" s="9">
        <f t="shared" si="26"/>
        <v>20.299999999999997</v>
      </c>
      <c r="F194" s="24"/>
      <c r="G194" s="24"/>
      <c r="H194" s="24"/>
      <c r="I194" s="24"/>
      <c r="J194" s="24"/>
      <c r="K194" s="24" t="s">
        <v>196</v>
      </c>
      <c r="L194" s="9">
        <v>833.28</v>
      </c>
      <c r="M194" s="10"/>
      <c r="N194" s="9">
        <v>916.67</v>
      </c>
      <c r="O194" s="10"/>
      <c r="P194" s="9">
        <f t="shared" si="27"/>
        <v>-83.389999999999986</v>
      </c>
      <c r="Q194" s="10"/>
      <c r="R194" s="11">
        <v>1000</v>
      </c>
    </row>
    <row r="195" spans="1:18" outlineLevel="6">
      <c r="A195" s="9">
        <v>0</v>
      </c>
      <c r="B195" s="10"/>
      <c r="C195" s="9"/>
      <c r="D195" s="10"/>
      <c r="E195" s="9">
        <f t="shared" si="26"/>
        <v>0</v>
      </c>
      <c r="F195" s="24"/>
      <c r="G195" s="24"/>
      <c r="H195" s="24"/>
      <c r="I195" s="24"/>
      <c r="J195" s="24"/>
      <c r="K195" s="24" t="s">
        <v>197</v>
      </c>
      <c r="L195" s="9">
        <v>635.29999999999995</v>
      </c>
      <c r="M195" s="10"/>
      <c r="N195" s="9"/>
      <c r="O195" s="10"/>
      <c r="P195" s="9">
        <f t="shared" si="27"/>
        <v>635.29999999999995</v>
      </c>
      <c r="Q195" s="10"/>
      <c r="R195" s="11"/>
    </row>
    <row r="196" spans="1:18" outlineLevel="6">
      <c r="A196" s="9">
        <v>113.51</v>
      </c>
      <c r="B196" s="10"/>
      <c r="C196" s="9">
        <v>83.33</v>
      </c>
      <c r="D196" s="10"/>
      <c r="E196" s="9">
        <f t="shared" si="26"/>
        <v>30.180000000000007</v>
      </c>
      <c r="F196" s="24"/>
      <c r="G196" s="24"/>
      <c r="H196" s="24"/>
      <c r="I196" s="24"/>
      <c r="J196" s="24"/>
      <c r="K196" s="24" t="s">
        <v>198</v>
      </c>
      <c r="L196" s="9">
        <v>1460.14</v>
      </c>
      <c r="M196" s="10"/>
      <c r="N196" s="9">
        <v>916.67</v>
      </c>
      <c r="O196" s="10"/>
      <c r="P196" s="9">
        <f t="shared" si="27"/>
        <v>543.47000000000014</v>
      </c>
      <c r="Q196" s="10"/>
      <c r="R196" s="11">
        <v>1000</v>
      </c>
    </row>
    <row r="197" spans="1:18" ht="18" outlineLevel="6" thickBot="1">
      <c r="A197" s="12">
        <v>162.99</v>
      </c>
      <c r="B197" s="10"/>
      <c r="C197" s="12">
        <v>0</v>
      </c>
      <c r="D197" s="10"/>
      <c r="E197" s="12">
        <f>A197-C197</f>
        <v>162.99</v>
      </c>
      <c r="F197" s="24"/>
      <c r="G197" s="24"/>
      <c r="H197" s="24"/>
      <c r="I197" s="24"/>
      <c r="J197" s="24"/>
      <c r="K197" s="24" t="s">
        <v>199</v>
      </c>
      <c r="L197" s="12">
        <v>1434.36</v>
      </c>
      <c r="M197" s="10"/>
      <c r="N197" s="12">
        <v>800</v>
      </c>
      <c r="O197" s="10"/>
      <c r="P197" s="12">
        <f>L197-N197</f>
        <v>634.3599999999999</v>
      </c>
      <c r="Q197" s="10"/>
      <c r="R197" s="13">
        <v>800</v>
      </c>
    </row>
    <row r="198" spans="1:18" outlineLevel="5">
      <c r="A198" s="9">
        <f>ROUND(SUM(A193:A197),5)</f>
        <v>380.13</v>
      </c>
      <c r="B198" s="10"/>
      <c r="C198" s="9">
        <f>ROUND(SUM(C193:C197),5)</f>
        <v>166.66</v>
      </c>
      <c r="D198" s="10"/>
      <c r="E198" s="9">
        <f>A198-C198</f>
        <v>213.47</v>
      </c>
      <c r="F198" s="24"/>
      <c r="G198" s="24"/>
      <c r="H198" s="24"/>
      <c r="I198" s="24"/>
      <c r="J198" s="24" t="s">
        <v>200</v>
      </c>
      <c r="K198" s="24"/>
      <c r="L198" s="9">
        <f>ROUND(SUM(L193:L197),5)</f>
        <v>4363.08</v>
      </c>
      <c r="M198" s="10"/>
      <c r="N198" s="9">
        <f>ROUND(SUM(N193:N197),5)</f>
        <v>2633.34</v>
      </c>
      <c r="O198" s="10"/>
      <c r="P198" s="9">
        <f>L198-N198</f>
        <v>1729.7399999999998</v>
      </c>
      <c r="Q198" s="10"/>
      <c r="R198" s="11">
        <f>ROUND(SUM(R193:R197),5)</f>
        <v>2800</v>
      </c>
    </row>
    <row r="199" spans="1:18" ht="30" customHeight="1" outlineLevel="6">
      <c r="A199" s="9"/>
      <c r="B199" s="10"/>
      <c r="C199" s="9"/>
      <c r="D199" s="10"/>
      <c r="E199" s="9"/>
      <c r="F199" s="24"/>
      <c r="G199" s="24"/>
      <c r="H199" s="24"/>
      <c r="I199" s="24"/>
      <c r="J199" s="24" t="s">
        <v>201</v>
      </c>
      <c r="K199" s="24"/>
      <c r="L199" s="9"/>
      <c r="M199" s="10"/>
      <c r="N199" s="9"/>
      <c r="O199" s="10"/>
      <c r="P199" s="9"/>
      <c r="Q199" s="10"/>
      <c r="R199" s="11"/>
    </row>
    <row r="200" spans="1:18" outlineLevel="6">
      <c r="A200" s="9">
        <v>3128.78</v>
      </c>
      <c r="B200" s="10"/>
      <c r="C200" s="9">
        <v>1718.62</v>
      </c>
      <c r="D200" s="10"/>
      <c r="E200" s="9">
        <f>A200-C200</f>
        <v>1410.1600000000003</v>
      </c>
      <c r="F200" s="24"/>
      <c r="G200" s="24"/>
      <c r="H200" s="24"/>
      <c r="I200" s="24"/>
      <c r="J200" s="24"/>
      <c r="K200" s="24" t="s">
        <v>202</v>
      </c>
      <c r="L200" s="9">
        <v>44391.19</v>
      </c>
      <c r="M200" s="10"/>
      <c r="N200" s="9">
        <v>28027.25</v>
      </c>
      <c r="O200" s="10"/>
      <c r="P200" s="9">
        <f>L200-N200</f>
        <v>16363.940000000002</v>
      </c>
      <c r="Q200" s="10"/>
      <c r="R200" s="11">
        <v>29732.959999999999</v>
      </c>
    </row>
    <row r="201" spans="1:18" ht="18" outlineLevel="6" thickBot="1">
      <c r="A201" s="14">
        <v>326.94</v>
      </c>
      <c r="B201" s="10"/>
      <c r="C201" s="14">
        <v>229.66</v>
      </c>
      <c r="D201" s="10"/>
      <c r="E201" s="14">
        <f>A201-C201</f>
        <v>97.28</v>
      </c>
      <c r="F201" s="24"/>
      <c r="G201" s="24"/>
      <c r="H201" s="24"/>
      <c r="I201" s="24"/>
      <c r="J201" s="24"/>
      <c r="K201" s="24" t="s">
        <v>203</v>
      </c>
      <c r="L201" s="14">
        <v>3979.11</v>
      </c>
      <c r="M201" s="10"/>
      <c r="N201" s="14">
        <v>2755.8</v>
      </c>
      <c r="O201" s="10"/>
      <c r="P201" s="14">
        <f>L201-N201</f>
        <v>1223.31</v>
      </c>
      <c r="Q201" s="10"/>
      <c r="R201" s="15">
        <v>2985.46</v>
      </c>
    </row>
    <row r="202" spans="1:18" ht="18" outlineLevel="5" thickBot="1">
      <c r="A202" s="18">
        <f>ROUND(SUM(A199:A201),5)</f>
        <v>3455.72</v>
      </c>
      <c r="B202" s="10"/>
      <c r="C202" s="18">
        <f>ROUND(SUM(C199:C201),5)</f>
        <v>1948.28</v>
      </c>
      <c r="D202" s="10"/>
      <c r="E202" s="18">
        <f>A202-C202</f>
        <v>1507.4399999999998</v>
      </c>
      <c r="F202" s="24"/>
      <c r="G202" s="24"/>
      <c r="H202" s="24"/>
      <c r="I202" s="24"/>
      <c r="J202" s="24" t="s">
        <v>204</v>
      </c>
      <c r="K202" s="24"/>
      <c r="L202" s="18">
        <f>ROUND(SUM(L199:L201),5)</f>
        <v>48370.3</v>
      </c>
      <c r="M202" s="10"/>
      <c r="N202" s="18">
        <f>ROUND(SUM(N199:N201),5)</f>
        <v>30783.05</v>
      </c>
      <c r="O202" s="10"/>
      <c r="P202" s="18">
        <f>L202-N202</f>
        <v>17587.250000000004</v>
      </c>
      <c r="Q202" s="10"/>
      <c r="R202" s="19">
        <f>ROUND(SUM(R199:R201),5)</f>
        <v>32718.42</v>
      </c>
    </row>
    <row r="203" spans="1:18" ht="30" customHeight="1" outlineLevel="4" thickBot="1">
      <c r="A203" s="16">
        <f>ROUND(SUM(A190:A192)+A198+A202,5)</f>
        <v>3835.85</v>
      </c>
      <c r="B203" s="10"/>
      <c r="C203" s="16">
        <f>ROUND(SUM(C190:C192)+C198+C202,5)</f>
        <v>2114.94</v>
      </c>
      <c r="D203" s="10"/>
      <c r="E203" s="16">
        <f>A203-C203</f>
        <v>1720.9099999999999</v>
      </c>
      <c r="F203" s="24"/>
      <c r="G203" s="24"/>
      <c r="H203" s="24"/>
      <c r="I203" s="24" t="s">
        <v>205</v>
      </c>
      <c r="J203" s="24"/>
      <c r="K203" s="24"/>
      <c r="L203" s="16">
        <f>ROUND(SUM(L190:L192)+L198+L202,5)</f>
        <v>55437.93</v>
      </c>
      <c r="M203" s="10"/>
      <c r="N203" s="16">
        <f>ROUND(SUM(N190:N192)+N198+N202,5)</f>
        <v>33716.39</v>
      </c>
      <c r="O203" s="10"/>
      <c r="P203" s="16">
        <f>L203-N203</f>
        <v>21721.54</v>
      </c>
      <c r="Q203" s="10"/>
      <c r="R203" s="17">
        <f>ROUND(SUM(R190:R192)+R198+R202,5)</f>
        <v>35818.42</v>
      </c>
    </row>
    <row r="204" spans="1:18" ht="30" customHeight="1" outlineLevel="3">
      <c r="A204" s="32">
        <f>ROUND(A189+A203,5)</f>
        <v>3835.85</v>
      </c>
      <c r="B204" s="33"/>
      <c r="C204" s="32">
        <f>ROUND(C189+C203,5)</f>
        <v>2114.94</v>
      </c>
      <c r="D204" s="33"/>
      <c r="E204" s="32">
        <f>A204-C204</f>
        <v>1720.9099999999999</v>
      </c>
      <c r="F204" s="34"/>
      <c r="G204" s="34"/>
      <c r="H204" s="34" t="s">
        <v>206</v>
      </c>
      <c r="I204" s="34"/>
      <c r="J204" s="34"/>
      <c r="K204" s="34"/>
      <c r="L204" s="32">
        <f>ROUND(L189+L203,5)</f>
        <v>55437.93</v>
      </c>
      <c r="M204" s="33"/>
      <c r="N204" s="32">
        <f>ROUND(N189+N203,5)</f>
        <v>33716.39</v>
      </c>
      <c r="O204" s="33"/>
      <c r="P204" s="32">
        <f>L204-N204</f>
        <v>21721.54</v>
      </c>
      <c r="Q204" s="33"/>
      <c r="R204" s="35">
        <f>ROUND(R189+R203,5)</f>
        <v>35818.42</v>
      </c>
    </row>
    <row r="205" spans="1:18" ht="30" customHeight="1" outlineLevel="4">
      <c r="A205" s="9"/>
      <c r="B205" s="10"/>
      <c r="C205" s="9"/>
      <c r="D205" s="10"/>
      <c r="E205" s="9"/>
      <c r="F205" s="24"/>
      <c r="G205" s="24"/>
      <c r="H205" s="24" t="s">
        <v>207</v>
      </c>
      <c r="I205" s="24"/>
      <c r="J205" s="24"/>
      <c r="K205" s="24"/>
      <c r="L205" s="9"/>
      <c r="M205" s="10"/>
      <c r="N205" s="9"/>
      <c r="O205" s="10"/>
      <c r="P205" s="9"/>
      <c r="Q205" s="10"/>
      <c r="R205" s="11"/>
    </row>
    <row r="206" spans="1:18" outlineLevel="5">
      <c r="A206" s="9"/>
      <c r="B206" s="10"/>
      <c r="C206" s="9"/>
      <c r="D206" s="10"/>
      <c r="E206" s="9"/>
      <c r="F206" s="24"/>
      <c r="G206" s="24"/>
      <c r="H206" s="24"/>
      <c r="I206" s="24" t="s">
        <v>208</v>
      </c>
      <c r="J206" s="24"/>
      <c r="K206" s="24"/>
      <c r="L206" s="9"/>
      <c r="M206" s="10"/>
      <c r="N206" s="9"/>
      <c r="O206" s="10"/>
      <c r="P206" s="9"/>
      <c r="Q206" s="10"/>
      <c r="R206" s="11"/>
    </row>
    <row r="207" spans="1:18" outlineLevel="5">
      <c r="A207" s="9">
        <v>0</v>
      </c>
      <c r="B207" s="10"/>
      <c r="C207" s="9"/>
      <c r="D207" s="10"/>
      <c r="E207" s="9">
        <f t="shared" ref="E207:E217" si="28">A207-C207</f>
        <v>0</v>
      </c>
      <c r="F207" s="24"/>
      <c r="G207" s="24"/>
      <c r="H207" s="24"/>
      <c r="I207" s="24"/>
      <c r="J207" s="24" t="s">
        <v>209</v>
      </c>
      <c r="K207" s="24"/>
      <c r="L207" s="9">
        <v>1752.51</v>
      </c>
      <c r="M207" s="10"/>
      <c r="N207" s="9"/>
      <c r="O207" s="10"/>
      <c r="P207" s="9">
        <f t="shared" ref="P207:P217" si="29">L207-N207</f>
        <v>1752.51</v>
      </c>
      <c r="Q207" s="10"/>
      <c r="R207" s="11"/>
    </row>
    <row r="208" spans="1:18" outlineLevel="5">
      <c r="A208" s="9">
        <v>5972.23</v>
      </c>
      <c r="B208" s="10"/>
      <c r="C208" s="9">
        <v>0</v>
      </c>
      <c r="D208" s="10"/>
      <c r="E208" s="9">
        <f t="shared" si="28"/>
        <v>5972.23</v>
      </c>
      <c r="F208" s="24"/>
      <c r="G208" s="24"/>
      <c r="H208" s="24"/>
      <c r="I208" s="24"/>
      <c r="J208" s="24" t="s">
        <v>210</v>
      </c>
      <c r="K208" s="24"/>
      <c r="L208" s="9">
        <v>8488.73</v>
      </c>
      <c r="M208" s="10"/>
      <c r="N208" s="9">
        <v>6000</v>
      </c>
      <c r="O208" s="10"/>
      <c r="P208" s="9">
        <f t="shared" si="29"/>
        <v>2488.7299999999996</v>
      </c>
      <c r="Q208" s="10"/>
      <c r="R208" s="11">
        <v>6000</v>
      </c>
    </row>
    <row r="209" spans="1:18" outlineLevel="5">
      <c r="A209" s="9">
        <v>0</v>
      </c>
      <c r="B209" s="10"/>
      <c r="C209" s="9">
        <v>0</v>
      </c>
      <c r="D209" s="10"/>
      <c r="E209" s="9">
        <f t="shared" si="28"/>
        <v>0</v>
      </c>
      <c r="F209" s="24"/>
      <c r="G209" s="24"/>
      <c r="H209" s="24"/>
      <c r="I209" s="24"/>
      <c r="J209" s="24" t="s">
        <v>211</v>
      </c>
      <c r="K209" s="24"/>
      <c r="L209" s="9">
        <v>665</v>
      </c>
      <c r="M209" s="10"/>
      <c r="N209" s="9">
        <v>750</v>
      </c>
      <c r="O209" s="10"/>
      <c r="P209" s="9">
        <f t="shared" si="29"/>
        <v>-85</v>
      </c>
      <c r="Q209" s="10"/>
      <c r="R209" s="11">
        <v>750</v>
      </c>
    </row>
    <row r="210" spans="1:18" outlineLevel="5">
      <c r="A210" s="9">
        <v>0</v>
      </c>
      <c r="B210" s="10"/>
      <c r="C210" s="9"/>
      <c r="D210" s="10"/>
      <c r="E210" s="9">
        <f t="shared" si="28"/>
        <v>0</v>
      </c>
      <c r="F210" s="24"/>
      <c r="G210" s="24"/>
      <c r="H210" s="24"/>
      <c r="I210" s="24"/>
      <c r="J210" s="24" t="s">
        <v>212</v>
      </c>
      <c r="K210" s="24"/>
      <c r="L210" s="9">
        <v>17674.5</v>
      </c>
      <c r="M210" s="10"/>
      <c r="N210" s="9">
        <v>18000</v>
      </c>
      <c r="O210" s="10"/>
      <c r="P210" s="9">
        <f t="shared" si="29"/>
        <v>-325.5</v>
      </c>
      <c r="Q210" s="10"/>
      <c r="R210" s="11">
        <v>18000</v>
      </c>
    </row>
    <row r="211" spans="1:18" outlineLevel="5">
      <c r="A211" s="9">
        <v>0</v>
      </c>
      <c r="B211" s="10"/>
      <c r="C211" s="9">
        <v>0</v>
      </c>
      <c r="D211" s="10"/>
      <c r="E211" s="9">
        <f t="shared" si="28"/>
        <v>0</v>
      </c>
      <c r="F211" s="24"/>
      <c r="G211" s="24"/>
      <c r="H211" s="24"/>
      <c r="I211" s="24"/>
      <c r="J211" s="24" t="s">
        <v>213</v>
      </c>
      <c r="K211" s="24"/>
      <c r="L211" s="9">
        <v>1377.35</v>
      </c>
      <c r="M211" s="10"/>
      <c r="N211" s="9">
        <v>500</v>
      </c>
      <c r="O211" s="10"/>
      <c r="P211" s="9">
        <f t="shared" si="29"/>
        <v>877.34999999999991</v>
      </c>
      <c r="Q211" s="10"/>
      <c r="R211" s="11">
        <v>500</v>
      </c>
    </row>
    <row r="212" spans="1:18" outlineLevel="5">
      <c r="A212" s="9">
        <v>0</v>
      </c>
      <c r="B212" s="10"/>
      <c r="C212" s="9">
        <v>0</v>
      </c>
      <c r="D212" s="10"/>
      <c r="E212" s="9">
        <f t="shared" si="28"/>
        <v>0</v>
      </c>
      <c r="F212" s="24"/>
      <c r="G212" s="24"/>
      <c r="H212" s="24"/>
      <c r="I212" s="24"/>
      <c r="J212" s="24" t="s">
        <v>214</v>
      </c>
      <c r="K212" s="24"/>
      <c r="L212" s="9">
        <v>0</v>
      </c>
      <c r="M212" s="10"/>
      <c r="N212" s="9">
        <v>300</v>
      </c>
      <c r="O212" s="10"/>
      <c r="P212" s="9">
        <f t="shared" si="29"/>
        <v>-300</v>
      </c>
      <c r="Q212" s="10"/>
      <c r="R212" s="11">
        <v>300</v>
      </c>
    </row>
    <row r="213" spans="1:18" outlineLevel="5">
      <c r="A213" s="9">
        <v>0</v>
      </c>
      <c r="B213" s="10"/>
      <c r="C213" s="9">
        <v>0</v>
      </c>
      <c r="D213" s="10"/>
      <c r="E213" s="9">
        <f t="shared" si="28"/>
        <v>0</v>
      </c>
      <c r="F213" s="24"/>
      <c r="G213" s="24"/>
      <c r="H213" s="24"/>
      <c r="I213" s="24"/>
      <c r="J213" s="24" t="s">
        <v>215</v>
      </c>
      <c r="K213" s="24"/>
      <c r="L213" s="9">
        <v>44.95</v>
      </c>
      <c r="M213" s="10"/>
      <c r="N213" s="9">
        <v>200</v>
      </c>
      <c r="O213" s="10"/>
      <c r="P213" s="9">
        <f t="shared" si="29"/>
        <v>-155.05000000000001</v>
      </c>
      <c r="Q213" s="10"/>
      <c r="R213" s="11">
        <v>200</v>
      </c>
    </row>
    <row r="214" spans="1:18" outlineLevel="5">
      <c r="A214" s="9">
        <v>0</v>
      </c>
      <c r="B214" s="10"/>
      <c r="C214" s="9">
        <v>0</v>
      </c>
      <c r="D214" s="10"/>
      <c r="E214" s="9">
        <f t="shared" si="28"/>
        <v>0</v>
      </c>
      <c r="F214" s="24"/>
      <c r="G214" s="24"/>
      <c r="H214" s="24"/>
      <c r="I214" s="24"/>
      <c r="J214" s="24" t="s">
        <v>216</v>
      </c>
      <c r="K214" s="24"/>
      <c r="L214" s="9">
        <v>1036</v>
      </c>
      <c r="M214" s="10"/>
      <c r="N214" s="9">
        <v>1000</v>
      </c>
      <c r="O214" s="10"/>
      <c r="P214" s="9">
        <f t="shared" si="29"/>
        <v>36</v>
      </c>
      <c r="Q214" s="10"/>
      <c r="R214" s="11">
        <v>1000</v>
      </c>
    </row>
    <row r="215" spans="1:18" outlineLevel="6">
      <c r="A215" s="9"/>
      <c r="B215" s="10"/>
      <c r="C215" s="9"/>
      <c r="D215" s="10"/>
      <c r="E215" s="9"/>
      <c r="F215" s="24"/>
      <c r="G215" s="24"/>
      <c r="H215" s="24"/>
      <c r="I215" s="24"/>
      <c r="J215" s="24" t="s">
        <v>217</v>
      </c>
      <c r="K215" s="24"/>
      <c r="L215" s="9"/>
      <c r="M215" s="10"/>
      <c r="N215" s="9"/>
      <c r="O215" s="10"/>
      <c r="P215" s="9"/>
      <c r="Q215" s="10"/>
      <c r="R215" s="11"/>
    </row>
    <row r="216" spans="1:18" outlineLevel="6">
      <c r="A216" s="9">
        <v>0</v>
      </c>
      <c r="B216" s="10"/>
      <c r="C216" s="9">
        <v>0</v>
      </c>
      <c r="D216" s="10"/>
      <c r="E216" s="9">
        <f t="shared" si="28"/>
        <v>0</v>
      </c>
      <c r="F216" s="24"/>
      <c r="G216" s="24"/>
      <c r="H216" s="24"/>
      <c r="I216" s="24"/>
      <c r="J216" s="24"/>
      <c r="K216" s="24" t="s">
        <v>218</v>
      </c>
      <c r="L216" s="9">
        <v>0</v>
      </c>
      <c r="M216" s="10"/>
      <c r="N216" s="9">
        <v>550</v>
      </c>
      <c r="O216" s="10"/>
      <c r="P216" s="9">
        <f t="shared" si="29"/>
        <v>-550</v>
      </c>
      <c r="Q216" s="10"/>
      <c r="R216" s="11">
        <v>550</v>
      </c>
    </row>
    <row r="217" spans="1:18" outlineLevel="6">
      <c r="A217" s="9">
        <v>932.64</v>
      </c>
      <c r="B217" s="10"/>
      <c r="C217" s="9">
        <v>708.33</v>
      </c>
      <c r="D217" s="10"/>
      <c r="E217" s="9">
        <f t="shared" si="28"/>
        <v>224.30999999999995</v>
      </c>
      <c r="F217" s="24"/>
      <c r="G217" s="24"/>
      <c r="H217" s="24"/>
      <c r="I217" s="24"/>
      <c r="J217" s="24"/>
      <c r="K217" s="24" t="s">
        <v>219</v>
      </c>
      <c r="L217" s="9">
        <v>7499.28</v>
      </c>
      <c r="M217" s="10"/>
      <c r="N217" s="9">
        <v>7791.67</v>
      </c>
      <c r="O217" s="10"/>
      <c r="P217" s="9">
        <f t="shared" si="29"/>
        <v>-292.39000000000033</v>
      </c>
      <c r="Q217" s="10"/>
      <c r="R217" s="11">
        <v>8500</v>
      </c>
    </row>
    <row r="218" spans="1:18" ht="18" outlineLevel="6" thickBot="1">
      <c r="A218" s="12">
        <v>0</v>
      </c>
      <c r="B218" s="10"/>
      <c r="C218" s="12">
        <v>0</v>
      </c>
      <c r="D218" s="10"/>
      <c r="E218" s="12">
        <f>A218-C218</f>
        <v>0</v>
      </c>
      <c r="F218" s="24"/>
      <c r="G218" s="24"/>
      <c r="H218" s="24"/>
      <c r="I218" s="24"/>
      <c r="J218" s="24"/>
      <c r="K218" s="24" t="s">
        <v>220</v>
      </c>
      <c r="L218" s="12">
        <v>1739.72</v>
      </c>
      <c r="M218" s="10"/>
      <c r="N218" s="12">
        <v>1150</v>
      </c>
      <c r="O218" s="10"/>
      <c r="P218" s="12">
        <f>L218-N218</f>
        <v>589.72</v>
      </c>
      <c r="Q218" s="10"/>
      <c r="R218" s="13">
        <v>1150</v>
      </c>
    </row>
    <row r="219" spans="1:18" outlineLevel="5">
      <c r="A219" s="9">
        <f>ROUND(SUM(A215:A218),5)</f>
        <v>932.64</v>
      </c>
      <c r="B219" s="10"/>
      <c r="C219" s="9">
        <f>ROUND(SUM(C215:C218),5)</f>
        <v>708.33</v>
      </c>
      <c r="D219" s="10"/>
      <c r="E219" s="9">
        <f>A219-C219</f>
        <v>224.30999999999995</v>
      </c>
      <c r="F219" s="24"/>
      <c r="G219" s="24"/>
      <c r="H219" s="24"/>
      <c r="I219" s="24"/>
      <c r="J219" s="24" t="s">
        <v>221</v>
      </c>
      <c r="K219" s="24"/>
      <c r="L219" s="9">
        <f>ROUND(SUM(L215:L218),5)</f>
        <v>9239</v>
      </c>
      <c r="M219" s="10"/>
      <c r="N219" s="9">
        <f>ROUND(SUM(N215:N218),5)</f>
        <v>9491.67</v>
      </c>
      <c r="O219" s="10"/>
      <c r="P219" s="9">
        <f>L219-N219</f>
        <v>-252.67000000000007</v>
      </c>
      <c r="Q219" s="10"/>
      <c r="R219" s="11">
        <f>ROUND(SUM(R215:R218),5)</f>
        <v>10200</v>
      </c>
    </row>
    <row r="220" spans="1:18" ht="30" customHeight="1" outlineLevel="6">
      <c r="A220" s="9"/>
      <c r="B220" s="10"/>
      <c r="C220" s="9"/>
      <c r="D220" s="10"/>
      <c r="E220" s="9"/>
      <c r="F220" s="24"/>
      <c r="G220" s="24"/>
      <c r="H220" s="24"/>
      <c r="I220" s="24"/>
      <c r="J220" s="24" t="s">
        <v>222</v>
      </c>
      <c r="K220" s="24"/>
      <c r="L220" s="9"/>
      <c r="M220" s="10"/>
      <c r="N220" s="9"/>
      <c r="O220" s="10"/>
      <c r="P220" s="9"/>
      <c r="Q220" s="10"/>
      <c r="R220" s="11"/>
    </row>
    <row r="221" spans="1:18" outlineLevel="6">
      <c r="A221" s="9">
        <v>452.4</v>
      </c>
      <c r="B221" s="10"/>
      <c r="C221" s="9">
        <v>1164.8900000000001</v>
      </c>
      <c r="D221" s="10"/>
      <c r="E221" s="9">
        <f t="shared" ref="E221:E222" si="30">A221-C221</f>
        <v>-712.49000000000012</v>
      </c>
      <c r="F221" s="24"/>
      <c r="G221" s="24"/>
      <c r="H221" s="24"/>
      <c r="I221" s="24"/>
      <c r="J221" s="24"/>
      <c r="K221" s="24" t="s">
        <v>223</v>
      </c>
      <c r="L221" s="9">
        <v>256662.61</v>
      </c>
      <c r="M221" s="10"/>
      <c r="N221" s="9">
        <v>258208.13</v>
      </c>
      <c r="O221" s="10"/>
      <c r="P221" s="9">
        <f t="shared" ref="P221:P222" si="31">L221-N221</f>
        <v>-1545.5200000000186</v>
      </c>
      <c r="Q221" s="10"/>
      <c r="R221" s="11">
        <v>259956</v>
      </c>
    </row>
    <row r="222" spans="1:18" outlineLevel="6">
      <c r="A222" s="9">
        <v>14.88</v>
      </c>
      <c r="B222" s="10"/>
      <c r="C222" s="9">
        <v>19.16</v>
      </c>
      <c r="D222" s="10"/>
      <c r="E222" s="9">
        <f t="shared" si="30"/>
        <v>-4.2799999999999994</v>
      </c>
      <c r="F222" s="24"/>
      <c r="G222" s="24"/>
      <c r="H222" s="24"/>
      <c r="I222" s="24"/>
      <c r="J222" s="24"/>
      <c r="K222" s="24" t="s">
        <v>224</v>
      </c>
      <c r="L222" s="9">
        <v>842.66</v>
      </c>
      <c r="M222" s="10"/>
      <c r="N222" s="9">
        <v>229.84</v>
      </c>
      <c r="O222" s="10"/>
      <c r="P222" s="9">
        <f t="shared" si="31"/>
        <v>612.81999999999994</v>
      </c>
      <c r="Q222" s="10"/>
      <c r="R222" s="11">
        <v>249</v>
      </c>
    </row>
    <row r="223" spans="1:18" ht="18" outlineLevel="6" thickBot="1">
      <c r="A223" s="12">
        <v>47.28</v>
      </c>
      <c r="B223" s="10"/>
      <c r="C223" s="12">
        <v>136.32</v>
      </c>
      <c r="D223" s="10"/>
      <c r="E223" s="12">
        <f>A223-C223</f>
        <v>-89.039999999999992</v>
      </c>
      <c r="F223" s="24"/>
      <c r="G223" s="24"/>
      <c r="H223" s="24"/>
      <c r="I223" s="24"/>
      <c r="J223" s="24"/>
      <c r="K223" s="24" t="s">
        <v>225</v>
      </c>
      <c r="L223" s="12">
        <v>27610.639999999999</v>
      </c>
      <c r="M223" s="10"/>
      <c r="N223" s="12">
        <v>30740.55</v>
      </c>
      <c r="O223" s="10"/>
      <c r="P223" s="12">
        <f>L223-N223</f>
        <v>-3129.91</v>
      </c>
      <c r="Q223" s="10"/>
      <c r="R223" s="13">
        <v>30945</v>
      </c>
    </row>
    <row r="224" spans="1:18" outlineLevel="5">
      <c r="A224" s="9">
        <f>ROUND(SUM(A220:A223),5)</f>
        <v>514.55999999999995</v>
      </c>
      <c r="B224" s="10"/>
      <c r="C224" s="9">
        <f>ROUND(SUM(C220:C223),5)</f>
        <v>1320.37</v>
      </c>
      <c r="D224" s="10"/>
      <c r="E224" s="9">
        <f>A224-C224</f>
        <v>-805.81</v>
      </c>
      <c r="F224" s="24"/>
      <c r="G224" s="24"/>
      <c r="H224" s="24"/>
      <c r="I224" s="24"/>
      <c r="J224" s="24" t="s">
        <v>226</v>
      </c>
      <c r="K224" s="24"/>
      <c r="L224" s="9">
        <f>ROUND(SUM(L220:L223),5)</f>
        <v>285115.90999999997</v>
      </c>
      <c r="M224" s="10"/>
      <c r="N224" s="9">
        <f>ROUND(SUM(N220:N223),5)</f>
        <v>289178.52</v>
      </c>
      <c r="O224" s="10"/>
      <c r="P224" s="9">
        <f>L224-N224</f>
        <v>-4062.6100000000442</v>
      </c>
      <c r="Q224" s="10"/>
      <c r="R224" s="11">
        <f>ROUND(SUM(R220:R223),5)</f>
        <v>291150</v>
      </c>
    </row>
    <row r="225" spans="1:18" ht="30" customHeight="1" outlineLevel="6">
      <c r="A225" s="9"/>
      <c r="B225" s="10"/>
      <c r="C225" s="9"/>
      <c r="D225" s="10"/>
      <c r="E225" s="9"/>
      <c r="F225" s="24"/>
      <c r="G225" s="24"/>
      <c r="H225" s="24"/>
      <c r="I225" s="24"/>
      <c r="J225" s="24" t="s">
        <v>227</v>
      </c>
      <c r="K225" s="24"/>
      <c r="L225" s="9"/>
      <c r="M225" s="10"/>
      <c r="N225" s="9"/>
      <c r="O225" s="10"/>
      <c r="P225" s="9"/>
      <c r="Q225" s="10"/>
      <c r="R225" s="11"/>
    </row>
    <row r="226" spans="1:18" ht="18" outlineLevel="6" thickBot="1">
      <c r="A226" s="14">
        <v>0</v>
      </c>
      <c r="B226" s="10"/>
      <c r="C226" s="14">
        <v>0</v>
      </c>
      <c r="D226" s="10"/>
      <c r="E226" s="14">
        <f>A226-C226</f>
        <v>0</v>
      </c>
      <c r="F226" s="24"/>
      <c r="G226" s="24"/>
      <c r="H226" s="24"/>
      <c r="I226" s="24"/>
      <c r="J226" s="24"/>
      <c r="K226" s="24" t="s">
        <v>228</v>
      </c>
      <c r="L226" s="14">
        <v>369.91</v>
      </c>
      <c r="M226" s="10"/>
      <c r="N226" s="14">
        <v>400</v>
      </c>
      <c r="O226" s="10"/>
      <c r="P226" s="14">
        <f>L226-N226</f>
        <v>-30.089999999999975</v>
      </c>
      <c r="Q226" s="10"/>
      <c r="R226" s="15">
        <v>400</v>
      </c>
    </row>
    <row r="227" spans="1:18" ht="18" outlineLevel="5" thickBot="1">
      <c r="A227" s="18">
        <f>ROUND(SUM(A225:A226),5)</f>
        <v>0</v>
      </c>
      <c r="B227" s="10"/>
      <c r="C227" s="18">
        <f>ROUND(SUM(C225:C226),5)</f>
        <v>0</v>
      </c>
      <c r="D227" s="10"/>
      <c r="E227" s="18">
        <f>A227-C227</f>
        <v>0</v>
      </c>
      <c r="F227" s="24"/>
      <c r="G227" s="24"/>
      <c r="H227" s="24"/>
      <c r="I227" s="24"/>
      <c r="J227" s="24" t="s">
        <v>229</v>
      </c>
      <c r="K227" s="24"/>
      <c r="L227" s="18">
        <f>ROUND(SUM(L225:L226),5)</f>
        <v>369.91</v>
      </c>
      <c r="M227" s="10"/>
      <c r="N227" s="18">
        <f>ROUND(SUM(N225:N226),5)</f>
        <v>400</v>
      </c>
      <c r="O227" s="10"/>
      <c r="P227" s="18">
        <f>L227-N227</f>
        <v>-30.089999999999975</v>
      </c>
      <c r="Q227" s="10"/>
      <c r="R227" s="19">
        <f>ROUND(SUM(R225:R226),5)</f>
        <v>400</v>
      </c>
    </row>
    <row r="228" spans="1:18" ht="30" customHeight="1" outlineLevel="4" thickBot="1">
      <c r="A228" s="16">
        <f>ROUND(SUM(A206:A214)+A219+A224+A227,5)</f>
        <v>7419.43</v>
      </c>
      <c r="B228" s="10"/>
      <c r="C228" s="16">
        <f>ROUND(SUM(C206:C214)+C219+C224+C227,5)</f>
        <v>2028.7</v>
      </c>
      <c r="D228" s="10"/>
      <c r="E228" s="16">
        <f>A228-C228</f>
        <v>5390.7300000000005</v>
      </c>
      <c r="F228" s="24"/>
      <c r="G228" s="24"/>
      <c r="H228" s="24"/>
      <c r="I228" s="24" t="s">
        <v>230</v>
      </c>
      <c r="J228" s="24"/>
      <c r="K228" s="24"/>
      <c r="L228" s="16">
        <f>ROUND(SUM(L206:L214)+L219+L224+L227,5)</f>
        <v>325763.86</v>
      </c>
      <c r="M228" s="10"/>
      <c r="N228" s="16">
        <f>ROUND(SUM(N206:N214)+N219+N224+N227,5)</f>
        <v>325820.19</v>
      </c>
      <c r="O228" s="10"/>
      <c r="P228" s="16">
        <f>L228-N228</f>
        <v>-56.330000000016298</v>
      </c>
      <c r="Q228" s="10"/>
      <c r="R228" s="17">
        <f>ROUND(SUM(R206:R214)+R219+R224+R227,5)</f>
        <v>328500</v>
      </c>
    </row>
    <row r="229" spans="1:18" ht="30" customHeight="1" outlineLevel="3">
      <c r="A229" s="32">
        <f>ROUND(A205+A228,5)</f>
        <v>7419.43</v>
      </c>
      <c r="B229" s="33"/>
      <c r="C229" s="32">
        <f>ROUND(C205+C228,5)</f>
        <v>2028.7</v>
      </c>
      <c r="D229" s="33"/>
      <c r="E229" s="32">
        <f>A229-C229</f>
        <v>5390.7300000000005</v>
      </c>
      <c r="F229" s="34"/>
      <c r="G229" s="34"/>
      <c r="H229" s="34" t="s">
        <v>231</v>
      </c>
      <c r="I229" s="34"/>
      <c r="J229" s="34"/>
      <c r="K229" s="34"/>
      <c r="L229" s="32">
        <f>ROUND(L205+L228,5)</f>
        <v>325763.86</v>
      </c>
      <c r="M229" s="33"/>
      <c r="N229" s="32">
        <f>ROUND(N205+N228,5)</f>
        <v>325820.19</v>
      </c>
      <c r="O229" s="33"/>
      <c r="P229" s="32">
        <f>L229-N229</f>
        <v>-56.330000000016298</v>
      </c>
      <c r="Q229" s="33"/>
      <c r="R229" s="35">
        <f>ROUND(R205+R228,5)</f>
        <v>328500</v>
      </c>
    </row>
    <row r="230" spans="1:18" ht="30" customHeight="1" outlineLevel="4">
      <c r="A230" s="9"/>
      <c r="B230" s="10"/>
      <c r="C230" s="9"/>
      <c r="D230" s="10"/>
      <c r="E230" s="9"/>
      <c r="F230" s="24"/>
      <c r="G230" s="24"/>
      <c r="H230" s="24" t="s">
        <v>232</v>
      </c>
      <c r="I230" s="24"/>
      <c r="J230" s="24"/>
      <c r="K230" s="24"/>
      <c r="L230" s="9"/>
      <c r="M230" s="10"/>
      <c r="N230" s="9"/>
      <c r="O230" s="10"/>
      <c r="P230" s="9"/>
      <c r="Q230" s="10"/>
      <c r="R230" s="11"/>
    </row>
    <row r="231" spans="1:18" outlineLevel="4">
      <c r="A231" s="9">
        <v>0</v>
      </c>
      <c r="B231" s="10"/>
      <c r="C231" s="9">
        <v>0</v>
      </c>
      <c r="D231" s="10"/>
      <c r="E231" s="9">
        <f t="shared" ref="E231:E237" si="32">A231-C231</f>
        <v>0</v>
      </c>
      <c r="F231" s="24"/>
      <c r="G231" s="24"/>
      <c r="H231" s="24"/>
      <c r="I231" s="24" t="s">
        <v>233</v>
      </c>
      <c r="J231" s="24"/>
      <c r="K231" s="24"/>
      <c r="L231" s="9">
        <v>50</v>
      </c>
      <c r="M231" s="10"/>
      <c r="N231" s="9">
        <v>1000</v>
      </c>
      <c r="O231" s="10"/>
      <c r="P231" s="9">
        <f t="shared" ref="P231:P237" si="33">L231-N231</f>
        <v>-950</v>
      </c>
      <c r="Q231" s="10"/>
      <c r="R231" s="11">
        <v>1000</v>
      </c>
    </row>
    <row r="232" spans="1:18" outlineLevel="4">
      <c r="A232" s="9">
        <v>0</v>
      </c>
      <c r="B232" s="10"/>
      <c r="C232" s="9">
        <v>0</v>
      </c>
      <c r="D232" s="10"/>
      <c r="E232" s="9">
        <f t="shared" si="32"/>
        <v>0</v>
      </c>
      <c r="F232" s="24"/>
      <c r="G232" s="24"/>
      <c r="H232" s="24"/>
      <c r="I232" s="24" t="s">
        <v>234</v>
      </c>
      <c r="J232" s="24"/>
      <c r="K232" s="24"/>
      <c r="L232" s="9">
        <v>0</v>
      </c>
      <c r="M232" s="10"/>
      <c r="N232" s="9">
        <v>48</v>
      </c>
      <c r="O232" s="10"/>
      <c r="P232" s="9">
        <f t="shared" si="33"/>
        <v>-48</v>
      </c>
      <c r="Q232" s="10"/>
      <c r="R232" s="11">
        <v>150</v>
      </c>
    </row>
    <row r="233" spans="1:18" outlineLevel="4">
      <c r="A233" s="9">
        <v>0</v>
      </c>
      <c r="B233" s="10"/>
      <c r="C233" s="9">
        <v>200</v>
      </c>
      <c r="D233" s="10"/>
      <c r="E233" s="9">
        <f t="shared" si="32"/>
        <v>-200</v>
      </c>
      <c r="F233" s="24"/>
      <c r="G233" s="24"/>
      <c r="H233" s="24"/>
      <c r="I233" s="24" t="s">
        <v>235</v>
      </c>
      <c r="J233" s="24"/>
      <c r="K233" s="24"/>
      <c r="L233" s="9">
        <v>0</v>
      </c>
      <c r="M233" s="10"/>
      <c r="N233" s="9">
        <v>2100</v>
      </c>
      <c r="O233" s="10"/>
      <c r="P233" s="9">
        <f t="shared" si="33"/>
        <v>-2100</v>
      </c>
      <c r="Q233" s="10"/>
      <c r="R233" s="11">
        <v>2200</v>
      </c>
    </row>
    <row r="234" spans="1:18" outlineLevel="5">
      <c r="A234" s="9"/>
      <c r="B234" s="10"/>
      <c r="C234" s="9"/>
      <c r="D234" s="10"/>
      <c r="E234" s="9"/>
      <c r="F234" s="24"/>
      <c r="G234" s="24"/>
      <c r="H234" s="24"/>
      <c r="I234" s="24" t="s">
        <v>236</v>
      </c>
      <c r="J234" s="24"/>
      <c r="K234" s="24"/>
      <c r="L234" s="9"/>
      <c r="M234" s="10"/>
      <c r="N234" s="9"/>
      <c r="O234" s="10"/>
      <c r="P234" s="9"/>
      <c r="Q234" s="10"/>
      <c r="R234" s="11"/>
    </row>
    <row r="235" spans="1:18" outlineLevel="5">
      <c r="A235" s="9">
        <v>207.25</v>
      </c>
      <c r="B235" s="10"/>
      <c r="C235" s="9"/>
      <c r="D235" s="10"/>
      <c r="E235" s="9">
        <f t="shared" si="32"/>
        <v>207.25</v>
      </c>
      <c r="F235" s="24"/>
      <c r="G235" s="24"/>
      <c r="H235" s="24"/>
      <c r="I235" s="24"/>
      <c r="J235" s="24" t="s">
        <v>237</v>
      </c>
      <c r="K235" s="24"/>
      <c r="L235" s="9">
        <v>1666.48</v>
      </c>
      <c r="M235" s="10"/>
      <c r="N235" s="9"/>
      <c r="O235" s="10"/>
      <c r="P235" s="9">
        <f t="shared" si="33"/>
        <v>1666.48</v>
      </c>
      <c r="Q235" s="10"/>
      <c r="R235" s="11"/>
    </row>
    <row r="236" spans="1:18" outlineLevel="5">
      <c r="A236" s="9">
        <v>0</v>
      </c>
      <c r="B236" s="10"/>
      <c r="C236" s="9">
        <v>0</v>
      </c>
      <c r="D236" s="10"/>
      <c r="E236" s="9">
        <f t="shared" si="32"/>
        <v>0</v>
      </c>
      <c r="F236" s="24"/>
      <c r="G236" s="24"/>
      <c r="H236" s="24"/>
      <c r="I236" s="24"/>
      <c r="J236" s="24" t="s">
        <v>238</v>
      </c>
      <c r="K236" s="24"/>
      <c r="L236" s="9">
        <v>0</v>
      </c>
      <c r="M236" s="10"/>
      <c r="N236" s="9">
        <v>900</v>
      </c>
      <c r="O236" s="10"/>
      <c r="P236" s="9">
        <f t="shared" si="33"/>
        <v>-900</v>
      </c>
      <c r="Q236" s="10"/>
      <c r="R236" s="11">
        <v>1100</v>
      </c>
    </row>
    <row r="237" spans="1:18" outlineLevel="5">
      <c r="A237" s="9">
        <v>54.43</v>
      </c>
      <c r="B237" s="10"/>
      <c r="C237" s="9"/>
      <c r="D237" s="10"/>
      <c r="E237" s="9">
        <f t="shared" si="32"/>
        <v>54.43</v>
      </c>
      <c r="F237" s="24"/>
      <c r="G237" s="24"/>
      <c r="H237" s="24"/>
      <c r="I237" s="24"/>
      <c r="J237" s="24" t="s">
        <v>239</v>
      </c>
      <c r="K237" s="24"/>
      <c r="L237" s="9">
        <v>755.66</v>
      </c>
      <c r="M237" s="10"/>
      <c r="N237" s="9"/>
      <c r="O237" s="10"/>
      <c r="P237" s="9">
        <f t="shared" si="33"/>
        <v>755.66</v>
      </c>
      <c r="Q237" s="10"/>
      <c r="R237" s="11"/>
    </row>
    <row r="238" spans="1:18" ht="18" outlineLevel="5" thickBot="1">
      <c r="A238" s="12">
        <v>0</v>
      </c>
      <c r="B238" s="10"/>
      <c r="C238" s="12">
        <v>0</v>
      </c>
      <c r="D238" s="10"/>
      <c r="E238" s="12">
        <f>A238-C238</f>
        <v>0</v>
      </c>
      <c r="F238" s="24"/>
      <c r="G238" s="24"/>
      <c r="H238" s="24"/>
      <c r="I238" s="24"/>
      <c r="J238" s="24" t="s">
        <v>240</v>
      </c>
      <c r="K238" s="24"/>
      <c r="L238" s="12">
        <v>563.5</v>
      </c>
      <c r="M238" s="10"/>
      <c r="N238" s="12">
        <v>570</v>
      </c>
      <c r="O238" s="10"/>
      <c r="P238" s="12">
        <f>L238-N238</f>
        <v>-6.5</v>
      </c>
      <c r="Q238" s="10"/>
      <c r="R238" s="13">
        <v>600</v>
      </c>
    </row>
    <row r="239" spans="1:18" outlineLevel="4">
      <c r="A239" s="9">
        <f>ROUND(SUM(A234:A238),5)</f>
        <v>261.68</v>
      </c>
      <c r="B239" s="10"/>
      <c r="C239" s="9">
        <f>ROUND(SUM(C234:C238),5)</f>
        <v>0</v>
      </c>
      <c r="D239" s="10"/>
      <c r="E239" s="9">
        <f>A239-C239</f>
        <v>261.68</v>
      </c>
      <c r="F239" s="24"/>
      <c r="G239" s="24"/>
      <c r="H239" s="24"/>
      <c r="I239" s="24" t="s">
        <v>241</v>
      </c>
      <c r="J239" s="24"/>
      <c r="K239" s="24"/>
      <c r="L239" s="9">
        <f>ROUND(SUM(L234:L238),5)</f>
        <v>2985.64</v>
      </c>
      <c r="M239" s="10"/>
      <c r="N239" s="9">
        <f>ROUND(SUM(N234:N238),5)</f>
        <v>1470</v>
      </c>
      <c r="O239" s="10"/>
      <c r="P239" s="9">
        <f>L239-N239</f>
        <v>1515.6399999999999</v>
      </c>
      <c r="Q239" s="10"/>
      <c r="R239" s="11">
        <f>ROUND(SUM(R234:R238),5)</f>
        <v>1700</v>
      </c>
    </row>
    <row r="240" spans="1:18" ht="30" customHeight="1" outlineLevel="5">
      <c r="A240" s="9"/>
      <c r="B240" s="10"/>
      <c r="C240" s="9"/>
      <c r="D240" s="10"/>
      <c r="E240" s="9"/>
      <c r="F240" s="24"/>
      <c r="G240" s="24"/>
      <c r="H240" s="24"/>
      <c r="I240" s="24" t="s">
        <v>242</v>
      </c>
      <c r="J240" s="24"/>
      <c r="K240" s="24"/>
      <c r="L240" s="9"/>
      <c r="M240" s="10"/>
      <c r="N240" s="9"/>
      <c r="O240" s="10"/>
      <c r="P240" s="9"/>
      <c r="Q240" s="10"/>
      <c r="R240" s="11"/>
    </row>
    <row r="241" spans="1:18" outlineLevel="5">
      <c r="A241" s="9">
        <v>3974.34</v>
      </c>
      <c r="B241" s="10"/>
      <c r="C241" s="9">
        <v>3993</v>
      </c>
      <c r="D241" s="10"/>
      <c r="E241" s="9">
        <f t="shared" ref="E241:E242" si="34">A241-C241</f>
        <v>-18.659999999999854</v>
      </c>
      <c r="F241" s="24"/>
      <c r="G241" s="24"/>
      <c r="H241" s="24"/>
      <c r="I241" s="24"/>
      <c r="J241" s="24" t="s">
        <v>243</v>
      </c>
      <c r="K241" s="24"/>
      <c r="L241" s="9">
        <v>48442.46</v>
      </c>
      <c r="M241" s="10"/>
      <c r="N241" s="9">
        <v>53061.43</v>
      </c>
      <c r="O241" s="10"/>
      <c r="P241" s="9">
        <f t="shared" ref="P241:P242" si="35">L241-N241</f>
        <v>-4618.9700000000012</v>
      </c>
      <c r="Q241" s="10"/>
      <c r="R241" s="11">
        <v>57055</v>
      </c>
    </row>
    <row r="242" spans="1:18" outlineLevel="5">
      <c r="A242" s="9">
        <v>818.5</v>
      </c>
      <c r="B242" s="10"/>
      <c r="C242" s="9">
        <v>727.46</v>
      </c>
      <c r="D242" s="10"/>
      <c r="E242" s="9">
        <f t="shared" si="34"/>
        <v>91.039999999999964</v>
      </c>
      <c r="F242" s="24"/>
      <c r="G242" s="24"/>
      <c r="H242" s="24"/>
      <c r="I242" s="24"/>
      <c r="J242" s="24" t="s">
        <v>244</v>
      </c>
      <c r="K242" s="24"/>
      <c r="L242" s="9">
        <v>6985.04</v>
      </c>
      <c r="M242" s="10"/>
      <c r="N242" s="9">
        <v>8729.5400000000009</v>
      </c>
      <c r="O242" s="10"/>
      <c r="P242" s="9">
        <f t="shared" si="35"/>
        <v>-1744.5000000000009</v>
      </c>
      <c r="Q242" s="10"/>
      <c r="R242" s="11">
        <v>9457</v>
      </c>
    </row>
    <row r="243" spans="1:18" ht="18" outlineLevel="5" thickBot="1">
      <c r="A243" s="12">
        <v>415.3</v>
      </c>
      <c r="B243" s="10"/>
      <c r="C243" s="12">
        <v>334.84</v>
      </c>
      <c r="D243" s="10"/>
      <c r="E243" s="12">
        <f>A243-C243</f>
        <v>80.460000000000036</v>
      </c>
      <c r="F243" s="24"/>
      <c r="G243" s="24"/>
      <c r="H243" s="24"/>
      <c r="I243" s="24"/>
      <c r="J243" s="24" t="s">
        <v>245</v>
      </c>
      <c r="K243" s="24"/>
      <c r="L243" s="12">
        <v>4051.32</v>
      </c>
      <c r="M243" s="10"/>
      <c r="N243" s="12">
        <v>4018.16</v>
      </c>
      <c r="O243" s="10"/>
      <c r="P243" s="12">
        <f>L243-N243</f>
        <v>33.160000000000309</v>
      </c>
      <c r="Q243" s="10"/>
      <c r="R243" s="13">
        <v>4353</v>
      </c>
    </row>
    <row r="244" spans="1:18" outlineLevel="4">
      <c r="A244" s="9">
        <f>ROUND(SUM(A240:A243),5)</f>
        <v>5208.1400000000003</v>
      </c>
      <c r="B244" s="10"/>
      <c r="C244" s="9">
        <f>ROUND(SUM(C240:C243),5)</f>
        <v>5055.3</v>
      </c>
      <c r="D244" s="10"/>
      <c r="E244" s="9">
        <f>A244-C244</f>
        <v>152.84000000000015</v>
      </c>
      <c r="F244" s="24"/>
      <c r="G244" s="24"/>
      <c r="H244" s="24"/>
      <c r="I244" s="24" t="s">
        <v>246</v>
      </c>
      <c r="J244" s="24"/>
      <c r="K244" s="24"/>
      <c r="L244" s="9">
        <f>ROUND(SUM(L240:L243),5)</f>
        <v>59478.82</v>
      </c>
      <c r="M244" s="10"/>
      <c r="N244" s="9">
        <f>ROUND(SUM(N240:N243),5)</f>
        <v>65809.13</v>
      </c>
      <c r="O244" s="10"/>
      <c r="P244" s="9">
        <f>L244-N244</f>
        <v>-6330.3100000000049</v>
      </c>
      <c r="Q244" s="10"/>
      <c r="R244" s="11">
        <f>ROUND(SUM(R240:R243),5)</f>
        <v>70865</v>
      </c>
    </row>
    <row r="245" spans="1:18" ht="30" customHeight="1" outlineLevel="5">
      <c r="A245" s="9"/>
      <c r="B245" s="10"/>
      <c r="C245" s="9"/>
      <c r="D245" s="10"/>
      <c r="E245" s="9"/>
      <c r="F245" s="24"/>
      <c r="G245" s="24"/>
      <c r="H245" s="24"/>
      <c r="I245" s="24" t="s">
        <v>247</v>
      </c>
      <c r="J245" s="24"/>
      <c r="K245" s="24"/>
      <c r="L245" s="9"/>
      <c r="M245" s="10"/>
      <c r="N245" s="9"/>
      <c r="O245" s="10"/>
      <c r="P245" s="9"/>
      <c r="Q245" s="10"/>
      <c r="R245" s="11"/>
    </row>
    <row r="246" spans="1:18" ht="18" outlineLevel="5" thickBot="1">
      <c r="A246" s="14">
        <v>0</v>
      </c>
      <c r="B246" s="10"/>
      <c r="C246" s="14">
        <v>166.67</v>
      </c>
      <c r="D246" s="10"/>
      <c r="E246" s="14">
        <f>A246-C246</f>
        <v>-166.67</v>
      </c>
      <c r="F246" s="24"/>
      <c r="G246" s="24"/>
      <c r="H246" s="24"/>
      <c r="I246" s="24"/>
      <c r="J246" s="24" t="s">
        <v>248</v>
      </c>
      <c r="K246" s="24"/>
      <c r="L246" s="14">
        <v>1687.8</v>
      </c>
      <c r="M246" s="10"/>
      <c r="N246" s="14">
        <v>1833.33</v>
      </c>
      <c r="O246" s="10"/>
      <c r="P246" s="14">
        <f>L246-N246</f>
        <v>-145.52999999999997</v>
      </c>
      <c r="Q246" s="10"/>
      <c r="R246" s="15">
        <v>2000</v>
      </c>
    </row>
    <row r="247" spans="1:18" ht="18" outlineLevel="4" thickBot="1">
      <c r="A247" s="16">
        <f>ROUND(SUM(A245:A246),5)</f>
        <v>0</v>
      </c>
      <c r="B247" s="10"/>
      <c r="C247" s="16">
        <f>ROUND(SUM(C245:C246),5)</f>
        <v>166.67</v>
      </c>
      <c r="D247" s="10"/>
      <c r="E247" s="16">
        <f>A247-C247</f>
        <v>-166.67</v>
      </c>
      <c r="F247" s="24"/>
      <c r="G247" s="24"/>
      <c r="H247" s="24"/>
      <c r="I247" s="24" t="s">
        <v>249</v>
      </c>
      <c r="J247" s="24"/>
      <c r="K247" s="24"/>
      <c r="L247" s="16">
        <f>ROUND(SUM(L245:L246),5)</f>
        <v>1687.8</v>
      </c>
      <c r="M247" s="10"/>
      <c r="N247" s="16">
        <f>ROUND(SUM(N245:N246),5)</f>
        <v>1833.33</v>
      </c>
      <c r="O247" s="10"/>
      <c r="P247" s="16">
        <f>L247-N247</f>
        <v>-145.52999999999997</v>
      </c>
      <c r="Q247" s="10"/>
      <c r="R247" s="17">
        <f>ROUND(SUM(R245:R246),5)</f>
        <v>2000</v>
      </c>
    </row>
    <row r="248" spans="1:18" ht="30" customHeight="1" outlineLevel="3">
      <c r="A248" s="32">
        <f>ROUND(SUM(A230:A233)+A239+A244+A247,5)</f>
        <v>5469.82</v>
      </c>
      <c r="B248" s="33"/>
      <c r="C248" s="32">
        <f>ROUND(SUM(C230:C233)+C239+C244+C247,5)</f>
        <v>5421.97</v>
      </c>
      <c r="D248" s="33"/>
      <c r="E248" s="32">
        <f>A248-C248</f>
        <v>47.849999999999454</v>
      </c>
      <c r="F248" s="34"/>
      <c r="G248" s="34"/>
      <c r="H248" s="34" t="s">
        <v>250</v>
      </c>
      <c r="I248" s="34"/>
      <c r="J248" s="34"/>
      <c r="K248" s="34"/>
      <c r="L248" s="32">
        <f>ROUND(SUM(L230:L233)+L239+L244+L247,5)</f>
        <v>64202.26</v>
      </c>
      <c r="M248" s="33"/>
      <c r="N248" s="32">
        <f>ROUND(SUM(N230:N233)+N239+N244+N247,5)</f>
        <v>72260.460000000006</v>
      </c>
      <c r="O248" s="33"/>
      <c r="P248" s="32">
        <f>L248-N248</f>
        <v>-8058.2000000000044</v>
      </c>
      <c r="Q248" s="33"/>
      <c r="R248" s="35">
        <f>ROUND(SUM(R230:R233)+R239+R244+R247,5)</f>
        <v>77915</v>
      </c>
    </row>
    <row r="249" spans="1:18" ht="30" customHeight="1" outlineLevel="4">
      <c r="A249" s="9"/>
      <c r="B249" s="10"/>
      <c r="C249" s="9"/>
      <c r="D249" s="10"/>
      <c r="E249" s="9"/>
      <c r="F249" s="24"/>
      <c r="G249" s="24"/>
      <c r="H249" s="24" t="s">
        <v>251</v>
      </c>
      <c r="I249" s="24"/>
      <c r="J249" s="24"/>
      <c r="K249" s="24"/>
      <c r="L249" s="9"/>
      <c r="M249" s="10"/>
      <c r="N249" s="9"/>
      <c r="O249" s="10"/>
      <c r="P249" s="9"/>
      <c r="Q249" s="10"/>
      <c r="R249" s="11"/>
    </row>
    <row r="250" spans="1:18" outlineLevel="4">
      <c r="A250" s="9">
        <v>0</v>
      </c>
      <c r="B250" s="10"/>
      <c r="C250" s="9"/>
      <c r="D250" s="10"/>
      <c r="E250" s="9">
        <f t="shared" ref="E250:E252" si="36">A250-C250</f>
        <v>0</v>
      </c>
      <c r="F250" s="24"/>
      <c r="G250" s="24"/>
      <c r="H250" s="24"/>
      <c r="I250" s="24" t="s">
        <v>252</v>
      </c>
      <c r="J250" s="24"/>
      <c r="K250" s="24"/>
      <c r="L250" s="9">
        <v>149.43</v>
      </c>
      <c r="M250" s="10"/>
      <c r="N250" s="9"/>
      <c r="O250" s="10"/>
      <c r="P250" s="9">
        <f t="shared" ref="P250:P252" si="37">L250-N250</f>
        <v>149.43</v>
      </c>
      <c r="Q250" s="10"/>
      <c r="R250" s="11"/>
    </row>
    <row r="251" spans="1:18" outlineLevel="5">
      <c r="A251" s="9"/>
      <c r="B251" s="10"/>
      <c r="C251" s="9"/>
      <c r="D251" s="10"/>
      <c r="E251" s="9"/>
      <c r="F251" s="24"/>
      <c r="G251" s="24"/>
      <c r="H251" s="24"/>
      <c r="I251" s="24" t="s">
        <v>253</v>
      </c>
      <c r="J251" s="24"/>
      <c r="K251" s="24"/>
      <c r="L251" s="9"/>
      <c r="M251" s="10"/>
      <c r="N251" s="9"/>
      <c r="O251" s="10"/>
      <c r="P251" s="9"/>
      <c r="Q251" s="10"/>
      <c r="R251" s="11"/>
    </row>
    <row r="252" spans="1:18" outlineLevel="5">
      <c r="A252" s="9">
        <v>0</v>
      </c>
      <c r="B252" s="10"/>
      <c r="C252" s="9">
        <v>72.83</v>
      </c>
      <c r="D252" s="10"/>
      <c r="E252" s="9">
        <f t="shared" si="36"/>
        <v>-72.83</v>
      </c>
      <c r="F252" s="24"/>
      <c r="G252" s="24"/>
      <c r="H252" s="24"/>
      <c r="I252" s="24"/>
      <c r="J252" s="24" t="s">
        <v>254</v>
      </c>
      <c r="K252" s="24"/>
      <c r="L252" s="9">
        <v>966</v>
      </c>
      <c r="M252" s="10"/>
      <c r="N252" s="9">
        <v>801.17</v>
      </c>
      <c r="O252" s="10"/>
      <c r="P252" s="9">
        <f t="shared" si="37"/>
        <v>164.83000000000004</v>
      </c>
      <c r="Q252" s="10"/>
      <c r="R252" s="11">
        <v>874</v>
      </c>
    </row>
    <row r="253" spans="1:18" ht="18" outlineLevel="5" thickBot="1">
      <c r="A253" s="12">
        <v>8.42</v>
      </c>
      <c r="B253" s="10"/>
      <c r="C253" s="12"/>
      <c r="D253" s="10"/>
      <c r="E253" s="12">
        <f>A253-C253</f>
        <v>8.42</v>
      </c>
      <c r="F253" s="24"/>
      <c r="G253" s="24"/>
      <c r="H253" s="24"/>
      <c r="I253" s="24"/>
      <c r="J253" s="24" t="s">
        <v>255</v>
      </c>
      <c r="K253" s="24"/>
      <c r="L253" s="12">
        <v>25.26</v>
      </c>
      <c r="M253" s="10"/>
      <c r="N253" s="12"/>
      <c r="O253" s="10"/>
      <c r="P253" s="12">
        <f>L253-N253</f>
        <v>25.26</v>
      </c>
      <c r="Q253" s="10"/>
      <c r="R253" s="13"/>
    </row>
    <row r="254" spans="1:18" outlineLevel="4">
      <c r="A254" s="9">
        <f>ROUND(SUM(A251:A253),5)</f>
        <v>8.42</v>
      </c>
      <c r="B254" s="10"/>
      <c r="C254" s="9">
        <f>ROUND(SUM(C251:C253),5)</f>
        <v>72.83</v>
      </c>
      <c r="D254" s="10"/>
      <c r="E254" s="9">
        <f>A254-C254</f>
        <v>-64.41</v>
      </c>
      <c r="F254" s="24"/>
      <c r="G254" s="24"/>
      <c r="H254" s="24"/>
      <c r="I254" s="24" t="s">
        <v>256</v>
      </c>
      <c r="J254" s="24"/>
      <c r="K254" s="24"/>
      <c r="L254" s="9">
        <f>ROUND(SUM(L251:L253),5)</f>
        <v>991.26</v>
      </c>
      <c r="M254" s="10"/>
      <c r="N254" s="9">
        <f>ROUND(SUM(N251:N253),5)</f>
        <v>801.17</v>
      </c>
      <c r="O254" s="10"/>
      <c r="P254" s="9">
        <f>L254-N254</f>
        <v>190.09000000000003</v>
      </c>
      <c r="Q254" s="10"/>
      <c r="R254" s="11">
        <f>ROUND(SUM(R251:R253),5)</f>
        <v>874</v>
      </c>
    </row>
    <row r="255" spans="1:18" ht="30" customHeight="1" outlineLevel="5">
      <c r="A255" s="9"/>
      <c r="B255" s="10"/>
      <c r="C255" s="9"/>
      <c r="D255" s="10"/>
      <c r="E255" s="9"/>
      <c r="F255" s="24"/>
      <c r="G255" s="24"/>
      <c r="H255" s="24"/>
      <c r="I255" s="24" t="s">
        <v>257</v>
      </c>
      <c r="J255" s="24"/>
      <c r="K255" s="24"/>
      <c r="L255" s="9"/>
      <c r="M255" s="10"/>
      <c r="N255" s="9"/>
      <c r="O255" s="10"/>
      <c r="P255" s="9"/>
      <c r="Q255" s="10"/>
      <c r="R255" s="11"/>
    </row>
    <row r="256" spans="1:18" outlineLevel="5">
      <c r="A256" s="9">
        <v>8</v>
      </c>
      <c r="B256" s="10"/>
      <c r="C256" s="9">
        <v>42</v>
      </c>
      <c r="D256" s="10"/>
      <c r="E256" s="9">
        <f t="shared" ref="E256" si="38">A256-C256</f>
        <v>-34</v>
      </c>
      <c r="F256" s="24"/>
      <c r="G256" s="24"/>
      <c r="H256" s="24"/>
      <c r="I256" s="24"/>
      <c r="J256" s="24" t="s">
        <v>258</v>
      </c>
      <c r="K256" s="24"/>
      <c r="L256" s="9">
        <v>1534.47</v>
      </c>
      <c r="M256" s="10"/>
      <c r="N256" s="9">
        <v>3658</v>
      </c>
      <c r="O256" s="10"/>
      <c r="P256" s="9">
        <f t="shared" ref="P256" si="39">L256-N256</f>
        <v>-2123.5299999999997</v>
      </c>
      <c r="Q256" s="10"/>
      <c r="R256" s="11">
        <v>3700</v>
      </c>
    </row>
    <row r="257" spans="1:18" ht="18" outlineLevel="5" thickBot="1">
      <c r="A257" s="14">
        <v>556.65</v>
      </c>
      <c r="B257" s="10"/>
      <c r="C257" s="14">
        <v>579.16999999999996</v>
      </c>
      <c r="D257" s="10"/>
      <c r="E257" s="14">
        <f>A257-C257</f>
        <v>-22.519999999999982</v>
      </c>
      <c r="F257" s="24"/>
      <c r="G257" s="24"/>
      <c r="H257" s="24"/>
      <c r="I257" s="24"/>
      <c r="J257" s="24" t="s">
        <v>259</v>
      </c>
      <c r="K257" s="24"/>
      <c r="L257" s="14">
        <v>4062.12</v>
      </c>
      <c r="M257" s="10"/>
      <c r="N257" s="14">
        <v>4358.33</v>
      </c>
      <c r="O257" s="10"/>
      <c r="P257" s="14">
        <f>L257-N257</f>
        <v>-296.21000000000004</v>
      </c>
      <c r="Q257" s="10"/>
      <c r="R257" s="15">
        <v>4650</v>
      </c>
    </row>
    <row r="258" spans="1:18" ht="18" outlineLevel="4" thickBot="1">
      <c r="A258" s="16">
        <f>ROUND(SUM(A255:A257),5)</f>
        <v>564.65</v>
      </c>
      <c r="B258" s="10"/>
      <c r="C258" s="16">
        <f>ROUND(SUM(C255:C257),5)</f>
        <v>621.16999999999996</v>
      </c>
      <c r="D258" s="10"/>
      <c r="E258" s="16">
        <f>A258-C258</f>
        <v>-56.519999999999982</v>
      </c>
      <c r="F258" s="24"/>
      <c r="G258" s="24"/>
      <c r="H258" s="24"/>
      <c r="I258" s="24" t="s">
        <v>260</v>
      </c>
      <c r="J258" s="24"/>
      <c r="K258" s="24"/>
      <c r="L258" s="16">
        <f>ROUND(SUM(L255:L257),5)</f>
        <v>5596.59</v>
      </c>
      <c r="M258" s="10"/>
      <c r="N258" s="16">
        <f>ROUND(SUM(N255:N257),5)</f>
        <v>8016.33</v>
      </c>
      <c r="O258" s="10"/>
      <c r="P258" s="16">
        <f>L258-N258</f>
        <v>-2419.7399999999998</v>
      </c>
      <c r="Q258" s="10"/>
      <c r="R258" s="17">
        <f>ROUND(SUM(R255:R257),5)</f>
        <v>8350</v>
      </c>
    </row>
    <row r="259" spans="1:18" ht="30" customHeight="1" outlineLevel="3">
      <c r="A259" s="32">
        <f>ROUND(SUM(A249:A250)+A254+A258,5)</f>
        <v>573.07000000000005</v>
      </c>
      <c r="B259" s="33"/>
      <c r="C259" s="32">
        <f>ROUND(SUM(C249:C250)+C254+C258,5)</f>
        <v>694</v>
      </c>
      <c r="D259" s="33"/>
      <c r="E259" s="32">
        <f>A259-C259</f>
        <v>-120.92999999999995</v>
      </c>
      <c r="F259" s="34"/>
      <c r="G259" s="34"/>
      <c r="H259" s="34" t="s">
        <v>261</v>
      </c>
      <c r="I259" s="34"/>
      <c r="J259" s="34"/>
      <c r="K259" s="34"/>
      <c r="L259" s="32">
        <f>ROUND(SUM(L249:L250)+L254+L258,5)</f>
        <v>6737.28</v>
      </c>
      <c r="M259" s="33"/>
      <c r="N259" s="32">
        <f>ROUND(SUM(N249:N250)+N254+N258,5)</f>
        <v>8817.5</v>
      </c>
      <c r="O259" s="33"/>
      <c r="P259" s="32">
        <f>L259-N259</f>
        <v>-2080.2200000000003</v>
      </c>
      <c r="Q259" s="33"/>
      <c r="R259" s="35">
        <f>ROUND(SUM(R249:R250)+R254+R258,5)</f>
        <v>9224</v>
      </c>
    </row>
    <row r="260" spans="1:18" ht="30" customHeight="1" outlineLevel="4">
      <c r="A260" s="9"/>
      <c r="B260" s="10"/>
      <c r="C260" s="9"/>
      <c r="D260" s="10"/>
      <c r="E260" s="9"/>
      <c r="F260" s="24"/>
      <c r="G260" s="24"/>
      <c r="H260" s="24" t="s">
        <v>262</v>
      </c>
      <c r="I260" s="24"/>
      <c r="J260" s="24"/>
      <c r="K260" s="24"/>
      <c r="L260" s="9"/>
      <c r="M260" s="10"/>
      <c r="N260" s="9"/>
      <c r="O260" s="10"/>
      <c r="P260" s="9"/>
      <c r="Q260" s="10"/>
      <c r="R260" s="11"/>
    </row>
    <row r="261" spans="1:18" outlineLevel="5">
      <c r="A261" s="9"/>
      <c r="B261" s="10"/>
      <c r="C261" s="9"/>
      <c r="D261" s="10"/>
      <c r="E261" s="9"/>
      <c r="F261" s="24"/>
      <c r="G261" s="24"/>
      <c r="H261" s="24"/>
      <c r="I261" s="24" t="s">
        <v>263</v>
      </c>
      <c r="J261" s="24"/>
      <c r="K261" s="24"/>
      <c r="L261" s="9"/>
      <c r="M261" s="10"/>
      <c r="N261" s="9"/>
      <c r="O261" s="10"/>
      <c r="P261" s="9"/>
      <c r="Q261" s="10"/>
      <c r="R261" s="11"/>
    </row>
    <row r="262" spans="1:18" outlineLevel="5">
      <c r="A262" s="9">
        <v>0</v>
      </c>
      <c r="B262" s="10"/>
      <c r="C262" s="9">
        <v>0</v>
      </c>
      <c r="D262" s="10"/>
      <c r="E262" s="9">
        <f t="shared" ref="E262:E267" si="40">A262-C262</f>
        <v>0</v>
      </c>
      <c r="F262" s="24"/>
      <c r="G262" s="24"/>
      <c r="H262" s="24"/>
      <c r="I262" s="24"/>
      <c r="J262" s="24" t="s">
        <v>264</v>
      </c>
      <c r="K262" s="24"/>
      <c r="L262" s="9">
        <v>4107.6899999999996</v>
      </c>
      <c r="M262" s="10"/>
      <c r="N262" s="9">
        <v>3300</v>
      </c>
      <c r="O262" s="10"/>
      <c r="P262" s="9">
        <f t="shared" ref="P262:P267" si="41">L262-N262</f>
        <v>807.6899999999996</v>
      </c>
      <c r="Q262" s="10"/>
      <c r="R262" s="11">
        <v>3300</v>
      </c>
    </row>
    <row r="263" spans="1:18" outlineLevel="5">
      <c r="A263" s="9">
        <v>0</v>
      </c>
      <c r="B263" s="10"/>
      <c r="C263" s="9">
        <v>0</v>
      </c>
      <c r="D263" s="10"/>
      <c r="E263" s="9">
        <f t="shared" si="40"/>
        <v>0</v>
      </c>
      <c r="F263" s="24"/>
      <c r="G263" s="24"/>
      <c r="H263" s="24"/>
      <c r="I263" s="24"/>
      <c r="J263" s="24" t="s">
        <v>265</v>
      </c>
      <c r="K263" s="24"/>
      <c r="L263" s="9">
        <v>1320</v>
      </c>
      <c r="M263" s="10"/>
      <c r="N263" s="9">
        <v>1200</v>
      </c>
      <c r="O263" s="10"/>
      <c r="P263" s="9">
        <f t="shared" si="41"/>
        <v>120</v>
      </c>
      <c r="Q263" s="10"/>
      <c r="R263" s="11">
        <v>1200</v>
      </c>
    </row>
    <row r="264" spans="1:18" outlineLevel="5">
      <c r="A264" s="9">
        <v>0</v>
      </c>
      <c r="B264" s="10"/>
      <c r="C264" s="9">
        <v>0</v>
      </c>
      <c r="D264" s="10"/>
      <c r="E264" s="9">
        <f t="shared" si="40"/>
        <v>0</v>
      </c>
      <c r="F264" s="24"/>
      <c r="G264" s="24"/>
      <c r="H264" s="24"/>
      <c r="I264" s="24"/>
      <c r="J264" s="24" t="s">
        <v>266</v>
      </c>
      <c r="K264" s="24"/>
      <c r="L264" s="9">
        <v>0</v>
      </c>
      <c r="M264" s="10"/>
      <c r="N264" s="9">
        <v>1200</v>
      </c>
      <c r="O264" s="10"/>
      <c r="P264" s="9">
        <f t="shared" si="41"/>
        <v>-1200</v>
      </c>
      <c r="Q264" s="10"/>
      <c r="R264" s="11">
        <v>1200</v>
      </c>
    </row>
    <row r="265" spans="1:18" outlineLevel="5">
      <c r="A265" s="9">
        <v>0</v>
      </c>
      <c r="B265" s="10"/>
      <c r="C265" s="9"/>
      <c r="D265" s="10"/>
      <c r="E265" s="9">
        <f t="shared" si="40"/>
        <v>0</v>
      </c>
      <c r="F265" s="24"/>
      <c r="G265" s="24"/>
      <c r="H265" s="24"/>
      <c r="I265" s="24"/>
      <c r="J265" s="24" t="s">
        <v>267</v>
      </c>
      <c r="K265" s="24"/>
      <c r="L265" s="9">
        <v>1264</v>
      </c>
      <c r="M265" s="10"/>
      <c r="N265" s="9"/>
      <c r="O265" s="10"/>
      <c r="P265" s="9">
        <f t="shared" si="41"/>
        <v>1264</v>
      </c>
      <c r="Q265" s="10"/>
      <c r="R265" s="11"/>
    </row>
    <row r="266" spans="1:18" outlineLevel="6">
      <c r="A266" s="9"/>
      <c r="B266" s="10"/>
      <c r="C266" s="9"/>
      <c r="D266" s="10"/>
      <c r="E266" s="9"/>
      <c r="F266" s="24"/>
      <c r="G266" s="24"/>
      <c r="H266" s="24"/>
      <c r="I266" s="24"/>
      <c r="J266" s="24" t="s">
        <v>268</v>
      </c>
      <c r="K266" s="24"/>
      <c r="L266" s="9"/>
      <c r="M266" s="10"/>
      <c r="N266" s="9"/>
      <c r="O266" s="10"/>
      <c r="P266" s="9"/>
      <c r="Q266" s="10"/>
      <c r="R266" s="11"/>
    </row>
    <row r="267" spans="1:18" outlineLevel="6">
      <c r="A267" s="9">
        <v>984.45</v>
      </c>
      <c r="B267" s="10"/>
      <c r="C267" s="9">
        <v>916.67</v>
      </c>
      <c r="D267" s="10"/>
      <c r="E267" s="9">
        <f t="shared" si="40"/>
        <v>67.780000000000086</v>
      </c>
      <c r="F267" s="24"/>
      <c r="G267" s="24"/>
      <c r="H267" s="24"/>
      <c r="I267" s="24"/>
      <c r="J267" s="24"/>
      <c r="K267" s="24" t="s">
        <v>269</v>
      </c>
      <c r="L267" s="9">
        <v>7915.88</v>
      </c>
      <c r="M267" s="10"/>
      <c r="N267" s="9">
        <v>10083.33</v>
      </c>
      <c r="O267" s="10"/>
      <c r="P267" s="9">
        <f t="shared" si="41"/>
        <v>-2167.4499999999998</v>
      </c>
      <c r="Q267" s="10"/>
      <c r="R267" s="11">
        <v>11000</v>
      </c>
    </row>
    <row r="268" spans="1:18" ht="18" outlineLevel="6" thickBot="1">
      <c r="A268" s="12">
        <v>0</v>
      </c>
      <c r="B268" s="10"/>
      <c r="C268" s="12">
        <v>83.33</v>
      </c>
      <c r="D268" s="10"/>
      <c r="E268" s="12">
        <f>A268-C268</f>
        <v>-83.33</v>
      </c>
      <c r="F268" s="24"/>
      <c r="G268" s="24"/>
      <c r="H268" s="24"/>
      <c r="I268" s="24"/>
      <c r="J268" s="24"/>
      <c r="K268" s="24" t="s">
        <v>270</v>
      </c>
      <c r="L268" s="12">
        <v>0</v>
      </c>
      <c r="M268" s="10"/>
      <c r="N268" s="12">
        <v>916.63</v>
      </c>
      <c r="O268" s="10"/>
      <c r="P268" s="12">
        <f>L268-N268</f>
        <v>-916.63</v>
      </c>
      <c r="Q268" s="10"/>
      <c r="R268" s="13">
        <v>1000</v>
      </c>
    </row>
    <row r="269" spans="1:18" outlineLevel="5">
      <c r="A269" s="9">
        <f>ROUND(SUM(A266:A268),5)</f>
        <v>984.45</v>
      </c>
      <c r="B269" s="10"/>
      <c r="C269" s="9">
        <f>ROUND(SUM(C266:C268),5)</f>
        <v>1000</v>
      </c>
      <c r="D269" s="10"/>
      <c r="E269" s="9">
        <f>A269-C269</f>
        <v>-15.549999999999955</v>
      </c>
      <c r="F269" s="24"/>
      <c r="G269" s="24"/>
      <c r="H269" s="24"/>
      <c r="I269" s="24"/>
      <c r="J269" s="24" t="s">
        <v>271</v>
      </c>
      <c r="K269" s="24"/>
      <c r="L269" s="9">
        <f>ROUND(SUM(L266:L268),5)</f>
        <v>7915.88</v>
      </c>
      <c r="M269" s="10"/>
      <c r="N269" s="9">
        <f>ROUND(SUM(N266:N268),5)</f>
        <v>10999.96</v>
      </c>
      <c r="O269" s="10"/>
      <c r="P269" s="9">
        <f>L269-N269</f>
        <v>-3084.079999999999</v>
      </c>
      <c r="Q269" s="10"/>
      <c r="R269" s="11">
        <f>ROUND(SUM(R266:R268),5)</f>
        <v>12000</v>
      </c>
    </row>
    <row r="270" spans="1:18" ht="30" customHeight="1" outlineLevel="6">
      <c r="A270" s="9"/>
      <c r="B270" s="10"/>
      <c r="C270" s="9"/>
      <c r="D270" s="10"/>
      <c r="E270" s="9"/>
      <c r="F270" s="24"/>
      <c r="G270" s="24"/>
      <c r="H270" s="24"/>
      <c r="I270" s="24"/>
      <c r="J270" s="24" t="s">
        <v>272</v>
      </c>
      <c r="K270" s="24"/>
      <c r="L270" s="9"/>
      <c r="M270" s="10"/>
      <c r="N270" s="9"/>
      <c r="O270" s="10"/>
      <c r="P270" s="9"/>
      <c r="Q270" s="10"/>
      <c r="R270" s="11"/>
    </row>
    <row r="271" spans="1:18" outlineLevel="6">
      <c r="A271" s="9">
        <v>2694.69</v>
      </c>
      <c r="B271" s="10"/>
      <c r="C271" s="9">
        <v>2493</v>
      </c>
      <c r="D271" s="10"/>
      <c r="E271" s="9">
        <f t="shared" ref="E271:E277" si="42">A271-C271</f>
        <v>201.69000000000005</v>
      </c>
      <c r="F271" s="24"/>
      <c r="G271" s="24"/>
      <c r="H271" s="24"/>
      <c r="I271" s="24"/>
      <c r="J271" s="24"/>
      <c r="K271" s="24" t="s">
        <v>273</v>
      </c>
      <c r="L271" s="9">
        <v>261290.61</v>
      </c>
      <c r="M271" s="10"/>
      <c r="N271" s="9">
        <v>246746</v>
      </c>
      <c r="O271" s="10"/>
      <c r="P271" s="9">
        <f t="shared" ref="P271:P277" si="43">L271-N271</f>
        <v>14544.609999999986</v>
      </c>
      <c r="Q271" s="10"/>
      <c r="R271" s="11">
        <v>249234</v>
      </c>
    </row>
    <row r="272" spans="1:18" ht="18" outlineLevel="6" thickBot="1">
      <c r="A272" s="14">
        <v>281.58999999999997</v>
      </c>
      <c r="B272" s="10"/>
      <c r="C272" s="14">
        <v>296</v>
      </c>
      <c r="D272" s="10"/>
      <c r="E272" s="14">
        <f t="shared" si="42"/>
        <v>-14.410000000000025</v>
      </c>
      <c r="F272" s="24"/>
      <c r="G272" s="24"/>
      <c r="H272" s="24"/>
      <c r="I272" s="24"/>
      <c r="J272" s="24"/>
      <c r="K272" s="24" t="s">
        <v>274</v>
      </c>
      <c r="L272" s="14">
        <v>28541.040000000001</v>
      </c>
      <c r="M272" s="10"/>
      <c r="N272" s="14">
        <v>29328</v>
      </c>
      <c r="O272" s="10"/>
      <c r="P272" s="14">
        <f t="shared" si="43"/>
        <v>-786.95999999999913</v>
      </c>
      <c r="Q272" s="10"/>
      <c r="R272" s="15">
        <v>29624</v>
      </c>
    </row>
    <row r="273" spans="1:18" ht="18" outlineLevel="5" thickBot="1">
      <c r="A273" s="18">
        <f>ROUND(SUM(A270:A272),5)</f>
        <v>2976.28</v>
      </c>
      <c r="B273" s="10"/>
      <c r="C273" s="18">
        <f>ROUND(SUM(C270:C272),5)</f>
        <v>2789</v>
      </c>
      <c r="D273" s="10"/>
      <c r="E273" s="18">
        <f t="shared" si="42"/>
        <v>187.2800000000002</v>
      </c>
      <c r="F273" s="24"/>
      <c r="G273" s="24"/>
      <c r="H273" s="24"/>
      <c r="I273" s="24"/>
      <c r="J273" s="24" t="s">
        <v>275</v>
      </c>
      <c r="K273" s="24"/>
      <c r="L273" s="18">
        <f>ROUND(SUM(L270:L272),5)</f>
        <v>289831.65000000002</v>
      </c>
      <c r="M273" s="10"/>
      <c r="N273" s="18">
        <f>ROUND(SUM(N270:N272),5)</f>
        <v>276074</v>
      </c>
      <c r="O273" s="10"/>
      <c r="P273" s="18">
        <f t="shared" si="43"/>
        <v>13757.650000000023</v>
      </c>
      <c r="Q273" s="10"/>
      <c r="R273" s="19">
        <f>ROUND(SUM(R270:R272),5)</f>
        <v>278858</v>
      </c>
    </row>
    <row r="274" spans="1:18" ht="30" customHeight="1" outlineLevel="4" thickBot="1">
      <c r="A274" s="18">
        <f>ROUND(SUM(A261:A265)+A269+A273,5)</f>
        <v>3960.73</v>
      </c>
      <c r="B274" s="10"/>
      <c r="C274" s="18">
        <f>ROUND(SUM(C261:C265)+C269+C273,5)</f>
        <v>3789</v>
      </c>
      <c r="D274" s="10"/>
      <c r="E274" s="18">
        <f t="shared" si="42"/>
        <v>171.73000000000002</v>
      </c>
      <c r="F274" s="24"/>
      <c r="G274" s="24"/>
      <c r="H274" s="24"/>
      <c r="I274" s="24" t="s">
        <v>276</v>
      </c>
      <c r="J274" s="24"/>
      <c r="K274" s="24"/>
      <c r="L274" s="18">
        <f>ROUND(SUM(L261:L265)+L269+L273,5)</f>
        <v>304439.21999999997</v>
      </c>
      <c r="M274" s="10"/>
      <c r="N274" s="18">
        <f>ROUND(SUM(N261:N265)+N269+N273,5)</f>
        <v>292773.96000000002</v>
      </c>
      <c r="O274" s="10"/>
      <c r="P274" s="18">
        <f t="shared" si="43"/>
        <v>11665.259999999951</v>
      </c>
      <c r="Q274" s="10"/>
      <c r="R274" s="19">
        <f>ROUND(SUM(R261:R265)+R269+R273,5)</f>
        <v>296558</v>
      </c>
    </row>
    <row r="275" spans="1:18" ht="30" customHeight="1" outlineLevel="3" thickBot="1">
      <c r="A275" s="36">
        <f>ROUND(A260+A274,5)</f>
        <v>3960.73</v>
      </c>
      <c r="B275" s="33"/>
      <c r="C275" s="36">
        <f>ROUND(C260+C274,5)</f>
        <v>3789</v>
      </c>
      <c r="D275" s="33"/>
      <c r="E275" s="36">
        <f t="shared" si="42"/>
        <v>171.73000000000002</v>
      </c>
      <c r="F275" s="34"/>
      <c r="G275" s="34"/>
      <c r="H275" s="34" t="s">
        <v>277</v>
      </c>
      <c r="I275" s="34"/>
      <c r="J275" s="34"/>
      <c r="K275" s="34"/>
      <c r="L275" s="36">
        <f>ROUND(L260+L274,5)</f>
        <v>304439.21999999997</v>
      </c>
      <c r="M275" s="33"/>
      <c r="N275" s="36">
        <f>ROUND(N260+N274,5)</f>
        <v>292773.96000000002</v>
      </c>
      <c r="O275" s="33"/>
      <c r="P275" s="36">
        <f t="shared" si="43"/>
        <v>11665.259999999951</v>
      </c>
      <c r="Q275" s="33"/>
      <c r="R275" s="37">
        <f>ROUND(R260+R274,5)</f>
        <v>296558</v>
      </c>
    </row>
    <row r="276" spans="1:18" ht="30" customHeight="1" outlineLevel="2" thickBot="1">
      <c r="A276" s="38">
        <f>ROUND(SUM(A60:A61)+A115+A149+SUM(A187:A188)+A204+A229+A248+A259+A275,5)</f>
        <v>112835.86</v>
      </c>
      <c r="B276" s="29"/>
      <c r="C276" s="38">
        <f>ROUND(SUM(C60:C61)+C115+C149+SUM(C187:C188)+C204+C229+C248+C259+C275,5)</f>
        <v>134300.67000000001</v>
      </c>
      <c r="D276" s="29"/>
      <c r="E276" s="38">
        <f t="shared" si="42"/>
        <v>-21464.810000000012</v>
      </c>
      <c r="F276" s="30"/>
      <c r="G276" s="30" t="s">
        <v>278</v>
      </c>
      <c r="H276" s="30"/>
      <c r="I276" s="30"/>
      <c r="J276" s="30"/>
      <c r="K276" s="30"/>
      <c r="L276" s="38">
        <f>ROUND(SUM(L60:L61)+L115+L149+SUM(L187:L188)+L204+L229+L248+L259+L275,5)</f>
        <v>2340135.12</v>
      </c>
      <c r="M276" s="29"/>
      <c r="N276" s="38">
        <f>ROUND(SUM(N60:N61)+N115+N149+SUM(N187:N188)+N204+N229+N248+N259+N275,5)</f>
        <v>2350050.9</v>
      </c>
      <c r="O276" s="29"/>
      <c r="P276" s="38">
        <f t="shared" si="43"/>
        <v>-9915.7799999997951</v>
      </c>
      <c r="Q276" s="29"/>
      <c r="R276" s="39">
        <f>ROUND(SUM(R60:R61)+R115+R149+SUM(R187:R188)+R204+R229+R248+R259+R275,5)</f>
        <v>2511276.42</v>
      </c>
    </row>
    <row r="277" spans="1:18" ht="30" customHeight="1" outlineLevel="1">
      <c r="A277" s="28">
        <f>ROUND(A3+A59-A276,5)</f>
        <v>3044.33</v>
      </c>
      <c r="B277" s="29"/>
      <c r="C277" s="28">
        <f>ROUND(C3+C59-C276,5)</f>
        <v>-49504.18</v>
      </c>
      <c r="D277" s="29"/>
      <c r="E277" s="28">
        <f t="shared" si="42"/>
        <v>52548.51</v>
      </c>
      <c r="F277" s="30" t="s">
        <v>279</v>
      </c>
      <c r="G277" s="30"/>
      <c r="H277" s="30"/>
      <c r="I277" s="30"/>
      <c r="J277" s="30"/>
      <c r="K277" s="30"/>
      <c r="L277" s="28">
        <f>ROUND(L3+L59-L276,5)</f>
        <v>127674</v>
      </c>
      <c r="M277" s="29"/>
      <c r="N277" s="28">
        <f>ROUND(N3+N59-N276,5)</f>
        <v>117673.41</v>
      </c>
      <c r="O277" s="29"/>
      <c r="P277" s="28">
        <f t="shared" si="43"/>
        <v>10000.589999999997</v>
      </c>
      <c r="Q277" s="29"/>
      <c r="R277" s="31">
        <f>ROUND(R3+R59-R276,5)</f>
        <v>5239.58</v>
      </c>
    </row>
    <row r="278" spans="1:18" ht="30" customHeight="1" outlineLevel="2">
      <c r="A278" s="9"/>
      <c r="B278" s="10"/>
      <c r="C278" s="9"/>
      <c r="D278" s="10"/>
      <c r="E278" s="9"/>
      <c r="F278" s="24" t="s">
        <v>280</v>
      </c>
      <c r="G278" s="24"/>
      <c r="H278" s="24"/>
      <c r="I278" s="24"/>
      <c r="J278" s="24"/>
      <c r="K278" s="24"/>
      <c r="L278" s="9"/>
      <c r="M278" s="10"/>
      <c r="N278" s="9"/>
      <c r="O278" s="10"/>
      <c r="P278" s="9"/>
      <c r="Q278" s="10"/>
      <c r="R278" s="11"/>
    </row>
    <row r="279" spans="1:18" outlineLevel="3">
      <c r="A279" s="9"/>
      <c r="B279" s="10"/>
      <c r="C279" s="9"/>
      <c r="D279" s="10"/>
      <c r="E279" s="9"/>
      <c r="F279" s="24"/>
      <c r="G279" s="24" t="s">
        <v>281</v>
      </c>
      <c r="H279" s="24"/>
      <c r="I279" s="24"/>
      <c r="J279" s="24"/>
      <c r="K279" s="24"/>
      <c r="L279" s="9"/>
      <c r="M279" s="10"/>
      <c r="N279" s="9"/>
      <c r="O279" s="10"/>
      <c r="P279" s="9"/>
      <c r="Q279" s="10"/>
      <c r="R279" s="11"/>
    </row>
    <row r="280" spans="1:18" outlineLevel="4">
      <c r="A280" s="9"/>
      <c r="B280" s="10"/>
      <c r="C280" s="9"/>
      <c r="D280" s="10"/>
      <c r="E280" s="9"/>
      <c r="F280" s="24"/>
      <c r="G280" s="24"/>
      <c r="H280" s="24" t="s">
        <v>282</v>
      </c>
      <c r="I280" s="24"/>
      <c r="J280" s="24"/>
      <c r="K280" s="24"/>
      <c r="L280" s="9"/>
      <c r="M280" s="10"/>
      <c r="N280" s="9"/>
      <c r="O280" s="10"/>
      <c r="P280" s="9"/>
      <c r="Q280" s="10"/>
      <c r="R280" s="11"/>
    </row>
    <row r="281" spans="1:18" outlineLevel="4">
      <c r="A281" s="9">
        <v>0</v>
      </c>
      <c r="B281" s="10"/>
      <c r="C281" s="9">
        <v>0</v>
      </c>
      <c r="D281" s="10"/>
      <c r="E281" s="9">
        <f t="shared" ref="E281:E287" si="44">A281-C281</f>
        <v>0</v>
      </c>
      <c r="F281" s="24"/>
      <c r="G281" s="24"/>
      <c r="H281" s="24"/>
      <c r="I281" s="24" t="s">
        <v>283</v>
      </c>
      <c r="J281" s="24"/>
      <c r="K281" s="24"/>
      <c r="L281" s="9">
        <v>30624</v>
      </c>
      <c r="M281" s="10"/>
      <c r="N281" s="9">
        <v>30000</v>
      </c>
      <c r="O281" s="10"/>
      <c r="P281" s="9">
        <f t="shared" ref="P281:P287" si="45">L281-N281</f>
        <v>624</v>
      </c>
      <c r="Q281" s="10"/>
      <c r="R281" s="11">
        <v>30000</v>
      </c>
    </row>
    <row r="282" spans="1:18" outlineLevel="4">
      <c r="A282" s="9">
        <v>0</v>
      </c>
      <c r="B282" s="10"/>
      <c r="C282" s="9">
        <v>0</v>
      </c>
      <c r="D282" s="10"/>
      <c r="E282" s="9">
        <f t="shared" si="44"/>
        <v>0</v>
      </c>
      <c r="F282" s="24"/>
      <c r="G282" s="24"/>
      <c r="H282" s="24"/>
      <c r="I282" s="24" t="s">
        <v>284</v>
      </c>
      <c r="J282" s="24"/>
      <c r="K282" s="24"/>
      <c r="L282" s="9">
        <v>-29907.33</v>
      </c>
      <c r="M282" s="10"/>
      <c r="N282" s="9">
        <v>-30000</v>
      </c>
      <c r="O282" s="10"/>
      <c r="P282" s="9">
        <f t="shared" si="45"/>
        <v>92.669999999998254</v>
      </c>
      <c r="Q282" s="10"/>
      <c r="R282" s="11">
        <v>-30000</v>
      </c>
    </row>
    <row r="283" spans="1:18" outlineLevel="4">
      <c r="A283" s="9">
        <v>200</v>
      </c>
      <c r="B283" s="10"/>
      <c r="C283" s="9">
        <v>0</v>
      </c>
      <c r="D283" s="10"/>
      <c r="E283" s="9">
        <f t="shared" si="44"/>
        <v>200</v>
      </c>
      <c r="F283" s="24"/>
      <c r="G283" s="24"/>
      <c r="H283" s="24"/>
      <c r="I283" s="24" t="s">
        <v>285</v>
      </c>
      <c r="J283" s="24"/>
      <c r="K283" s="24"/>
      <c r="L283" s="9">
        <v>28101.07</v>
      </c>
      <c r="M283" s="10"/>
      <c r="N283" s="9">
        <v>8000</v>
      </c>
      <c r="O283" s="10"/>
      <c r="P283" s="9">
        <f t="shared" si="45"/>
        <v>20101.07</v>
      </c>
      <c r="Q283" s="10"/>
      <c r="R283" s="11">
        <v>8000</v>
      </c>
    </row>
    <row r="284" spans="1:18" outlineLevel="4">
      <c r="A284" s="9">
        <v>-200</v>
      </c>
      <c r="B284" s="10"/>
      <c r="C284" s="9"/>
      <c r="D284" s="10"/>
      <c r="E284" s="9">
        <f t="shared" si="44"/>
        <v>-200</v>
      </c>
      <c r="F284" s="24"/>
      <c r="G284" s="24"/>
      <c r="H284" s="24"/>
      <c r="I284" s="24" t="s">
        <v>286</v>
      </c>
      <c r="J284" s="24"/>
      <c r="K284" s="24"/>
      <c r="L284" s="9">
        <v>-28101.07</v>
      </c>
      <c r="M284" s="10"/>
      <c r="N284" s="9">
        <v>-8000</v>
      </c>
      <c r="O284" s="10"/>
      <c r="P284" s="9">
        <f t="shared" si="45"/>
        <v>-20101.07</v>
      </c>
      <c r="Q284" s="10"/>
      <c r="R284" s="11">
        <v>-8000</v>
      </c>
    </row>
    <row r="285" spans="1:18" outlineLevel="4">
      <c r="A285" s="9">
        <v>0</v>
      </c>
      <c r="B285" s="10"/>
      <c r="C285" s="9">
        <v>0</v>
      </c>
      <c r="D285" s="10"/>
      <c r="E285" s="9">
        <f t="shared" si="44"/>
        <v>0</v>
      </c>
      <c r="F285" s="24"/>
      <c r="G285" s="24"/>
      <c r="H285" s="24"/>
      <c r="I285" s="24" t="s">
        <v>287</v>
      </c>
      <c r="J285" s="24"/>
      <c r="K285" s="24"/>
      <c r="L285" s="9">
        <v>8250</v>
      </c>
      <c r="M285" s="10"/>
      <c r="N285" s="9">
        <v>7335</v>
      </c>
      <c r="O285" s="10"/>
      <c r="P285" s="9">
        <f t="shared" si="45"/>
        <v>915</v>
      </c>
      <c r="Q285" s="10"/>
      <c r="R285" s="11">
        <v>7335</v>
      </c>
    </row>
    <row r="286" spans="1:18" outlineLevel="4">
      <c r="A286" s="9">
        <v>0</v>
      </c>
      <c r="B286" s="10"/>
      <c r="C286" s="9"/>
      <c r="D286" s="10"/>
      <c r="E286" s="9">
        <f t="shared" si="44"/>
        <v>0</v>
      </c>
      <c r="F286" s="24"/>
      <c r="G286" s="24"/>
      <c r="H286" s="24"/>
      <c r="I286" s="24" t="s">
        <v>288</v>
      </c>
      <c r="J286" s="24"/>
      <c r="K286" s="24"/>
      <c r="L286" s="9">
        <v>-8250</v>
      </c>
      <c r="M286" s="10"/>
      <c r="N286" s="9">
        <v>-7335</v>
      </c>
      <c r="O286" s="10"/>
      <c r="P286" s="9">
        <f t="shared" si="45"/>
        <v>-915</v>
      </c>
      <c r="Q286" s="10"/>
      <c r="R286" s="11">
        <v>-7335</v>
      </c>
    </row>
    <row r="287" spans="1:18" outlineLevel="4">
      <c r="A287" s="9">
        <v>0</v>
      </c>
      <c r="B287" s="10"/>
      <c r="C287" s="9"/>
      <c r="D287" s="10"/>
      <c r="E287" s="9">
        <f t="shared" si="44"/>
        <v>0</v>
      </c>
      <c r="F287" s="24"/>
      <c r="G287" s="24"/>
      <c r="H287" s="24"/>
      <c r="I287" s="24" t="s">
        <v>289</v>
      </c>
      <c r="J287" s="24"/>
      <c r="K287" s="24"/>
      <c r="L287" s="9">
        <v>46055.47</v>
      </c>
      <c r="M287" s="10"/>
      <c r="N287" s="9">
        <v>35000</v>
      </c>
      <c r="O287" s="10"/>
      <c r="P287" s="9">
        <f t="shared" si="45"/>
        <v>11055.470000000001</v>
      </c>
      <c r="Q287" s="10"/>
      <c r="R287" s="11">
        <v>35000</v>
      </c>
    </row>
    <row r="288" spans="1:18" ht="18" outlineLevel="4" thickBot="1">
      <c r="A288" s="12">
        <v>0</v>
      </c>
      <c r="B288" s="10"/>
      <c r="C288" s="12">
        <v>-2692.3</v>
      </c>
      <c r="D288" s="10"/>
      <c r="E288" s="12">
        <f>A288-C288</f>
        <v>2692.3</v>
      </c>
      <c r="F288" s="24"/>
      <c r="G288" s="24"/>
      <c r="H288" s="24"/>
      <c r="I288" s="24" t="s">
        <v>290</v>
      </c>
      <c r="J288" s="24"/>
      <c r="K288" s="24"/>
      <c r="L288" s="12">
        <v>-46055.47</v>
      </c>
      <c r="M288" s="10"/>
      <c r="N288" s="12">
        <v>-32307.7</v>
      </c>
      <c r="O288" s="10"/>
      <c r="P288" s="12">
        <f>L288-N288</f>
        <v>-13747.77</v>
      </c>
      <c r="Q288" s="10"/>
      <c r="R288" s="13">
        <v>-35000</v>
      </c>
    </row>
    <row r="289" spans="1:18" outlineLevel="3">
      <c r="A289" s="9">
        <f>ROUND(SUM(A280:A288),5)</f>
        <v>0</v>
      </c>
      <c r="B289" s="10"/>
      <c r="C289" s="9">
        <f>ROUND(SUM(C280:C288),5)</f>
        <v>-2692.3</v>
      </c>
      <c r="D289" s="10"/>
      <c r="E289" s="9">
        <f>A289-C289</f>
        <v>2692.3</v>
      </c>
      <c r="F289" s="24"/>
      <c r="G289" s="24"/>
      <c r="H289" s="24" t="s">
        <v>291</v>
      </c>
      <c r="I289" s="24"/>
      <c r="J289" s="24"/>
      <c r="K289" s="24"/>
      <c r="L289" s="9">
        <f>ROUND(SUM(L280:L288),5)</f>
        <v>716.67</v>
      </c>
      <c r="M289" s="10"/>
      <c r="N289" s="9">
        <f>ROUND(SUM(N280:N288),5)</f>
        <v>2692.3</v>
      </c>
      <c r="O289" s="10"/>
      <c r="P289" s="9">
        <f>L289-N289</f>
        <v>-1975.63</v>
      </c>
      <c r="Q289" s="10"/>
      <c r="R289" s="11">
        <f>ROUND(SUM(R280:R288),5)</f>
        <v>0</v>
      </c>
    </row>
    <row r="290" spans="1:18" ht="30" customHeight="1" outlineLevel="4">
      <c r="A290" s="9"/>
      <c r="B290" s="10"/>
      <c r="C290" s="9"/>
      <c r="D290" s="10"/>
      <c r="E290" s="9"/>
      <c r="F290" s="24"/>
      <c r="G290" s="24"/>
      <c r="H290" s="24" t="s">
        <v>292</v>
      </c>
      <c r="I290" s="24"/>
      <c r="J290" s="24"/>
      <c r="K290" s="24"/>
      <c r="L290" s="9"/>
      <c r="M290" s="10"/>
      <c r="N290" s="9"/>
      <c r="O290" s="10"/>
      <c r="P290" s="9"/>
      <c r="Q290" s="10"/>
      <c r="R290" s="11"/>
    </row>
    <row r="291" spans="1:18" outlineLevel="4">
      <c r="A291" s="9">
        <v>0</v>
      </c>
      <c r="B291" s="10"/>
      <c r="C291" s="9">
        <v>0</v>
      </c>
      <c r="D291" s="10"/>
      <c r="E291" s="9">
        <f t="shared" ref="E291" si="46">A291-C291</f>
        <v>0</v>
      </c>
      <c r="F291" s="24"/>
      <c r="G291" s="24"/>
      <c r="H291" s="24"/>
      <c r="I291" s="24" t="s">
        <v>293</v>
      </c>
      <c r="J291" s="24"/>
      <c r="K291" s="24"/>
      <c r="L291" s="9">
        <v>0</v>
      </c>
      <c r="M291" s="10"/>
      <c r="N291" s="9">
        <v>0</v>
      </c>
      <c r="O291" s="10"/>
      <c r="P291" s="9">
        <f t="shared" ref="P291" si="47">L291-N291</f>
        <v>0</v>
      </c>
      <c r="Q291" s="10"/>
      <c r="R291" s="11">
        <v>1500</v>
      </c>
    </row>
    <row r="292" spans="1:18" ht="18" outlineLevel="4" thickBot="1">
      <c r="A292" s="12">
        <v>0</v>
      </c>
      <c r="B292" s="10"/>
      <c r="C292" s="12"/>
      <c r="D292" s="10"/>
      <c r="E292" s="12">
        <f>A292-C292</f>
        <v>0</v>
      </c>
      <c r="F292" s="24"/>
      <c r="G292" s="24"/>
      <c r="H292" s="24"/>
      <c r="I292" s="24" t="s">
        <v>294</v>
      </c>
      <c r="J292" s="24"/>
      <c r="K292" s="24"/>
      <c r="L292" s="12">
        <v>0</v>
      </c>
      <c r="M292" s="10"/>
      <c r="N292" s="12"/>
      <c r="O292" s="10"/>
      <c r="P292" s="12">
        <f>L292-N292</f>
        <v>0</v>
      </c>
      <c r="Q292" s="10"/>
      <c r="R292" s="13"/>
    </row>
    <row r="293" spans="1:18" outlineLevel="3">
      <c r="A293" s="9">
        <f>ROUND(SUM(A290:A292),5)</f>
        <v>0</v>
      </c>
      <c r="B293" s="10"/>
      <c r="C293" s="9">
        <f>ROUND(SUM(C290:C292),5)</f>
        <v>0</v>
      </c>
      <c r="D293" s="10"/>
      <c r="E293" s="9">
        <f>A293-C293</f>
        <v>0</v>
      </c>
      <c r="F293" s="24"/>
      <c r="G293" s="24"/>
      <c r="H293" s="24" t="s">
        <v>295</v>
      </c>
      <c r="I293" s="24"/>
      <c r="J293" s="24"/>
      <c r="K293" s="24"/>
      <c r="L293" s="9">
        <f>ROUND(SUM(L290:L292),5)</f>
        <v>0</v>
      </c>
      <c r="M293" s="10"/>
      <c r="N293" s="9">
        <f>ROUND(SUM(N290:N292),5)</f>
        <v>0</v>
      </c>
      <c r="O293" s="10"/>
      <c r="P293" s="9">
        <f>L293-N293</f>
        <v>0</v>
      </c>
      <c r="Q293" s="10"/>
      <c r="R293" s="11">
        <f>ROUND(SUM(R290:R292),5)</f>
        <v>1500</v>
      </c>
    </row>
    <row r="294" spans="1:18" ht="30" customHeight="1" outlineLevel="4">
      <c r="A294" s="9"/>
      <c r="B294" s="10"/>
      <c r="C294" s="9"/>
      <c r="D294" s="10"/>
      <c r="E294" s="9"/>
      <c r="F294" s="24"/>
      <c r="G294" s="24"/>
      <c r="H294" s="24" t="s">
        <v>296</v>
      </c>
      <c r="I294" s="24"/>
      <c r="J294" s="24"/>
      <c r="K294" s="24"/>
      <c r="L294" s="9"/>
      <c r="M294" s="10"/>
      <c r="N294" s="9"/>
      <c r="O294" s="10"/>
      <c r="P294" s="9"/>
      <c r="Q294" s="10"/>
      <c r="R294" s="11"/>
    </row>
    <row r="295" spans="1:18" outlineLevel="4">
      <c r="A295" s="9">
        <v>0</v>
      </c>
      <c r="B295" s="10"/>
      <c r="C295" s="9">
        <v>0</v>
      </c>
      <c r="D295" s="10"/>
      <c r="E295" s="9">
        <f t="shared" ref="E295:E296" si="48">A295-C295</f>
        <v>0</v>
      </c>
      <c r="F295" s="24"/>
      <c r="G295" s="24"/>
      <c r="H295" s="24"/>
      <c r="I295" s="24" t="s">
        <v>297</v>
      </c>
      <c r="J295" s="24"/>
      <c r="K295" s="24"/>
      <c r="L295" s="9">
        <v>3346.55</v>
      </c>
      <c r="M295" s="10"/>
      <c r="N295" s="9">
        <v>3350</v>
      </c>
      <c r="O295" s="10"/>
      <c r="P295" s="9">
        <f t="shared" ref="P295:P296" si="49">L295-N295</f>
        <v>-3.4499999999998181</v>
      </c>
      <c r="Q295" s="10"/>
      <c r="R295" s="11">
        <v>3350</v>
      </c>
    </row>
    <row r="296" spans="1:18" outlineLevel="4">
      <c r="A296" s="9">
        <v>0</v>
      </c>
      <c r="B296" s="10"/>
      <c r="C296" s="9"/>
      <c r="D296" s="10"/>
      <c r="E296" s="9">
        <f t="shared" si="48"/>
        <v>0</v>
      </c>
      <c r="F296" s="24"/>
      <c r="G296" s="24"/>
      <c r="H296" s="24"/>
      <c r="I296" s="24" t="s">
        <v>298</v>
      </c>
      <c r="J296" s="24"/>
      <c r="K296" s="24"/>
      <c r="L296" s="9">
        <v>-3346.65</v>
      </c>
      <c r="M296" s="10"/>
      <c r="N296" s="9"/>
      <c r="O296" s="10"/>
      <c r="P296" s="9">
        <f t="shared" si="49"/>
        <v>-3346.65</v>
      </c>
      <c r="Q296" s="10"/>
      <c r="R296" s="11"/>
    </row>
    <row r="297" spans="1:18" ht="18" outlineLevel="4" thickBot="1">
      <c r="A297" s="14">
        <v>0</v>
      </c>
      <c r="B297" s="10"/>
      <c r="C297" s="14">
        <v>0</v>
      </c>
      <c r="D297" s="10"/>
      <c r="E297" s="12">
        <f>A297-C297</f>
        <v>0</v>
      </c>
      <c r="F297" s="24"/>
      <c r="G297" s="24"/>
      <c r="H297" s="24"/>
      <c r="I297" s="24" t="s">
        <v>299</v>
      </c>
      <c r="J297" s="24"/>
      <c r="K297" s="24"/>
      <c r="L297" s="14">
        <v>0</v>
      </c>
      <c r="M297" s="10"/>
      <c r="N297" s="14">
        <v>0</v>
      </c>
      <c r="O297" s="10"/>
      <c r="P297" s="12">
        <f>L297-N297</f>
        <v>0</v>
      </c>
      <c r="Q297" s="10"/>
      <c r="R297" s="15">
        <v>0</v>
      </c>
    </row>
    <row r="298" spans="1:18" ht="18" outlineLevel="3" thickBot="1">
      <c r="A298" s="18">
        <f>ROUND(SUM(A294:A297),5)</f>
        <v>0</v>
      </c>
      <c r="B298" s="10"/>
      <c r="C298" s="18">
        <f>ROUND(SUM(C294:C297),5)</f>
        <v>0</v>
      </c>
      <c r="D298" s="10"/>
      <c r="E298" s="18">
        <f>A298-C298</f>
        <v>0</v>
      </c>
      <c r="F298" s="24"/>
      <c r="G298" s="24"/>
      <c r="H298" s="24" t="s">
        <v>300</v>
      </c>
      <c r="I298" s="24"/>
      <c r="J298" s="24"/>
      <c r="K298" s="24"/>
      <c r="L298" s="18">
        <f>ROUND(SUM(L294:L297),5)</f>
        <v>-0.1</v>
      </c>
      <c r="M298" s="10"/>
      <c r="N298" s="18">
        <f>ROUND(SUM(N294:N297),5)</f>
        <v>3350</v>
      </c>
      <c r="O298" s="10"/>
      <c r="P298" s="18">
        <f>L298-N298</f>
        <v>-3350.1</v>
      </c>
      <c r="Q298" s="10"/>
      <c r="R298" s="19">
        <f>ROUND(SUM(R294:R297),5)</f>
        <v>3350</v>
      </c>
    </row>
    <row r="299" spans="1:18" ht="30" customHeight="1" outlineLevel="2" thickBot="1">
      <c r="A299" s="18">
        <f>ROUND(A279+A289+A293+A298,5)</f>
        <v>0</v>
      </c>
      <c r="B299" s="10"/>
      <c r="C299" s="18">
        <f>ROUND(C279+C289+C293+C298,5)</f>
        <v>-2692.3</v>
      </c>
      <c r="D299" s="10"/>
      <c r="E299" s="18">
        <f>A299-C299</f>
        <v>2692.3</v>
      </c>
      <c r="F299" s="24"/>
      <c r="G299" s="24" t="s">
        <v>301</v>
      </c>
      <c r="H299" s="24"/>
      <c r="I299" s="24"/>
      <c r="J299" s="24"/>
      <c r="K299" s="24"/>
      <c r="L299" s="18">
        <f>ROUND(L279+L289+L293+L298,5)</f>
        <v>716.57</v>
      </c>
      <c r="M299" s="10"/>
      <c r="N299" s="18">
        <f>ROUND(N279+N289+N293+N298,5)</f>
        <v>6042.3</v>
      </c>
      <c r="O299" s="10"/>
      <c r="P299" s="18">
        <f>L299-N299</f>
        <v>-5325.7300000000005</v>
      </c>
      <c r="Q299" s="10"/>
      <c r="R299" s="19">
        <f>ROUND(R279+R289+R293+R298,5)</f>
        <v>4850</v>
      </c>
    </row>
    <row r="300" spans="1:18" ht="30" customHeight="1" outlineLevel="1" thickBot="1">
      <c r="A300" s="18">
        <f>ROUND(A278+A299,5)</f>
        <v>0</v>
      </c>
      <c r="B300" s="10"/>
      <c r="C300" s="18">
        <f>ROUND(C278+C299,5)</f>
        <v>-2692.3</v>
      </c>
      <c r="D300" s="10"/>
      <c r="E300" s="18">
        <f>A300-C300</f>
        <v>2692.3</v>
      </c>
      <c r="F300" s="24" t="s">
        <v>302</v>
      </c>
      <c r="G300" s="24"/>
      <c r="H300" s="24"/>
      <c r="I300" s="24"/>
      <c r="J300" s="24"/>
      <c r="K300" s="24"/>
      <c r="L300" s="18">
        <f>ROUND(L278+L299,5)</f>
        <v>716.57</v>
      </c>
      <c r="M300" s="10"/>
      <c r="N300" s="18">
        <f>ROUND(N278+N299,5)</f>
        <v>6042.3</v>
      </c>
      <c r="O300" s="10"/>
      <c r="P300" s="18">
        <f>L300-N300</f>
        <v>-5325.7300000000005</v>
      </c>
      <c r="Q300" s="10"/>
      <c r="R300" s="19">
        <f>ROUND(R278+R299,5)</f>
        <v>4850</v>
      </c>
    </row>
    <row r="301" spans="1:18" s="20" customFormat="1" ht="30" customHeight="1" thickBot="1">
      <c r="A301" s="40">
        <f>ROUND(A277+A300,5)</f>
        <v>3044.33</v>
      </c>
      <c r="B301" s="29"/>
      <c r="C301" s="40">
        <f>ROUND(C277+C300,5)</f>
        <v>-52196.480000000003</v>
      </c>
      <c r="D301" s="29"/>
      <c r="E301" s="40">
        <f>A301-C301</f>
        <v>55240.810000000005</v>
      </c>
      <c r="F301" s="30"/>
      <c r="G301" s="30"/>
      <c r="H301" s="30"/>
      <c r="I301" s="30"/>
      <c r="J301" s="30"/>
      <c r="K301" s="30"/>
      <c r="L301" s="40">
        <f>ROUND(L277+L300,5)</f>
        <v>128390.57</v>
      </c>
      <c r="M301" s="29"/>
      <c r="N301" s="40">
        <f>ROUND(N277+N300,5)</f>
        <v>123715.71</v>
      </c>
      <c r="O301" s="29"/>
      <c r="P301" s="40">
        <f>L301-N301</f>
        <v>4674.8600000000006</v>
      </c>
      <c r="Q301" s="29"/>
      <c r="R301" s="41">
        <f>ROUND(R277+R300,5)</f>
        <v>10089.58</v>
      </c>
    </row>
    <row r="302" spans="1:18" ht="18" thickTop="1"/>
  </sheetData>
  <pageMargins left="0.2" right="0" top="1" bottom="0.35" header="0.25" footer="0.15"/>
  <pageSetup scale="89" fitToHeight="0" orientation="landscape" r:id="rId1"/>
  <headerFooter>
    <oddHeader>&amp;L&amp;"Arial,Bold"&amp;8&amp;D
&amp;T&amp;C&amp;"Arial,Bold"&amp;12 Town of Dewey Beach
&amp;14 Profit &amp;&amp; Loss Budget Performance
&amp;10 February 2013</oddHeader>
    <oddFooter>&amp;R&amp;"Arial,Bold"&amp;8 Page &amp;P of &amp;N</oddFooter>
  </headerFooter>
  <rowBreaks count="1" manualBreakCount="1">
    <brk id="2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2013-03-19T13:23:53Z</cp:lastPrinted>
  <dcterms:created xsi:type="dcterms:W3CDTF">2013-03-11T22:01:24Z</dcterms:created>
  <dcterms:modified xsi:type="dcterms:W3CDTF">2013-03-19T13:24:07Z</dcterms:modified>
</cp:coreProperties>
</file>