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3005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C48" i="1"/>
  <c r="D56"/>
  <c r="M56"/>
  <c r="K49"/>
  <c r="L49" l="1"/>
  <c r="L42"/>
  <c r="K42"/>
  <c r="L38"/>
  <c r="K38"/>
  <c r="L34"/>
  <c r="K34"/>
  <c r="L30"/>
  <c r="K30"/>
  <c r="L26"/>
  <c r="K26"/>
  <c r="K53" s="1"/>
  <c r="L21"/>
  <c r="K21"/>
  <c r="B42"/>
  <c r="L53" l="1"/>
  <c r="L15"/>
  <c r="M12"/>
  <c r="M48"/>
  <c r="M37"/>
  <c r="M33"/>
  <c r="M25"/>
  <c r="D12"/>
  <c r="M51"/>
  <c r="M47"/>
  <c r="M46"/>
  <c r="M44"/>
  <c r="M41"/>
  <c r="M40"/>
  <c r="M36"/>
  <c r="M32"/>
  <c r="M28"/>
  <c r="M24"/>
  <c r="M23"/>
  <c r="M20"/>
  <c r="M19"/>
  <c r="M18"/>
  <c r="M17"/>
  <c r="K15"/>
  <c r="L13"/>
  <c r="M11"/>
  <c r="M10"/>
  <c r="M9"/>
  <c r="M8"/>
  <c r="M7"/>
  <c r="M6"/>
  <c r="D24"/>
  <c r="D47"/>
  <c r="L54" l="1"/>
  <c r="L58" s="1"/>
  <c r="M49"/>
  <c r="M42"/>
  <c r="K13"/>
  <c r="K54" s="1"/>
  <c r="K58" s="1"/>
  <c r="M38"/>
  <c r="M34"/>
  <c r="M29"/>
  <c r="M30" s="1"/>
  <c r="M26"/>
  <c r="M21"/>
  <c r="M13"/>
  <c r="B49"/>
  <c r="C38"/>
  <c r="B34"/>
  <c r="B26"/>
  <c r="D44"/>
  <c r="M58" l="1"/>
  <c r="M53"/>
  <c r="M54" s="1"/>
  <c r="B13"/>
  <c r="I49"/>
  <c r="H49"/>
  <c r="I42"/>
  <c r="H42"/>
  <c r="I38"/>
  <c r="H38"/>
  <c r="I34"/>
  <c r="H34"/>
  <c r="I30"/>
  <c r="H30"/>
  <c r="I26"/>
  <c r="H26"/>
  <c r="I21"/>
  <c r="H21"/>
  <c r="H15"/>
  <c r="I13"/>
  <c r="H13"/>
  <c r="H53" l="1"/>
  <c r="I53"/>
  <c r="D33"/>
  <c r="C30"/>
  <c r="B30"/>
  <c r="D25"/>
  <c r="J51"/>
  <c r="D51"/>
  <c r="J48"/>
  <c r="J46"/>
  <c r="J44"/>
  <c r="J41"/>
  <c r="J40"/>
  <c r="J37"/>
  <c r="J36"/>
  <c r="J33"/>
  <c r="J32"/>
  <c r="J29"/>
  <c r="J28"/>
  <c r="J25"/>
  <c r="J23"/>
  <c r="J20"/>
  <c r="J19"/>
  <c r="J18"/>
  <c r="J17"/>
  <c r="J12"/>
  <c r="J11"/>
  <c r="J10"/>
  <c r="J9"/>
  <c r="J8"/>
  <c r="J7"/>
  <c r="J6"/>
  <c r="B15"/>
  <c r="D41"/>
  <c r="D37"/>
  <c r="D48"/>
  <c r="D46"/>
  <c r="D40"/>
  <c r="D36"/>
  <c r="D32"/>
  <c r="D28"/>
  <c r="D23"/>
  <c r="D20"/>
  <c r="D19"/>
  <c r="D18"/>
  <c r="D17"/>
  <c r="D11"/>
  <c r="D10"/>
  <c r="D9"/>
  <c r="D8"/>
  <c r="D7"/>
  <c r="D6"/>
  <c r="I54" l="1"/>
  <c r="D29"/>
  <c r="D30" s="1"/>
  <c r="J30"/>
  <c r="J34"/>
  <c r="J38"/>
  <c r="J42"/>
  <c r="J49"/>
  <c r="D49"/>
  <c r="C49"/>
  <c r="D42"/>
  <c r="C42"/>
  <c r="D38"/>
  <c r="B38"/>
  <c r="D34"/>
  <c r="C34"/>
  <c r="J26"/>
  <c r="D26"/>
  <c r="C26"/>
  <c r="J21"/>
  <c r="D21"/>
  <c r="C21"/>
  <c r="B21"/>
  <c r="J13"/>
  <c r="H54"/>
  <c r="D13"/>
  <c r="C13"/>
  <c r="B53" l="1"/>
  <c r="B54" s="1"/>
  <c r="C53"/>
  <c r="C54" s="1"/>
  <c r="C58" s="1"/>
  <c r="B58" l="1"/>
  <c r="D58" s="1"/>
  <c r="D53"/>
  <c r="D54" s="1"/>
  <c r="J54"/>
  <c r="J53"/>
</calcChain>
</file>

<file path=xl/sharedStrings.xml><?xml version="1.0" encoding="utf-8"?>
<sst xmlns="http://schemas.openxmlformats.org/spreadsheetml/2006/main" count="59" uniqueCount="50">
  <si>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</si>
  <si>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</si>
  <si>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</si>
  <si>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</si>
  <si>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</si>
  <si>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</si>
  <si>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</si>
  <si>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</si>
  <si>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</si>
  <si>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</si>
  <si>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</si>
  <si>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</si>
  <si>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</si>
  <si>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</si>
  <si>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</si>
  <si>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</si>
  <si>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</si>
  <si>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</si>
  <si>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</si>
  <si>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</si>
  <si>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</si>
  <si>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</si>
  <si>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</si>
  <si>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</si>
  <si>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</si>
  <si>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</si>
  <si>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</si>
  <si>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</si>
  <si>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</si>
  <si>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</si>
  <si>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</si>
  <si>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</si>
  <si>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</si>
  <si>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</si>
  <si>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</si>
  <si>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</si>
  <si>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</si>
  <si>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</si>
  <si>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</si>
  <si>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</si>
  <si>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</si>
  <si>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</si>
  <si>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Below-the-Line Totals</t>
  </si>
  <si>
    <t>Total Net Income</t>
  </si>
  <si>
    <t>Police Admin Payroll &amp; HR</t>
  </si>
  <si>
    <t>Seasonal Admin PD Payroll &amp; HR</t>
  </si>
  <si>
    <t>Sept 2016</t>
  </si>
  <si>
    <t>Apr-Sept 2016</t>
  </si>
  <si>
    <t>Financial Summary:September 2016</t>
  </si>
  <si>
    <t xml:space="preserve">Apr -Sept 2016 Budget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</si>
</sst>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  <xf numFmtId="0" fontId="1" fillId="0" borderId="0" xfId="0" applyFont="1" applyBorder="1" applyAlignment="1">
      <alignment wrapText="1"/>
    </xf>
    <xf numFmtId="16" fontId="8" fillId="0" borderId="0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/>
  </sheetViews>
  <sheetFormatPr defaultRowHeight="15"/>
  <cols>
    <col min="1" max="1" width="2.7109375" customWidth="1"/>
    <col min="2" max="4" width="11.42578125" bestFit="1" customWidth="1"/>
    <col min="5" max="5" width="1.7109375" customWidth="1"/>
    <col min="6" max="6" width="30.7109375" bestFit="1" customWidth="1"/>
    <col min="7" max="7" width="1.7109375" customWidth="1"/>
    <col min="8" max="8" width="19.7109375" hidden="1" customWidth="1"/>
    <col min="9" max="10" width="13.7109375" hidden="1" customWidth="1"/>
    <col min="11" max="11" width="14.28515625" customWidth="1"/>
    <col min="12" max="12" width="13.7109375" customWidth="1"/>
    <col min="13" max="13" width="12.140625" customWidth="1"/>
  </cols>
  <sheetData>
    <row r="1" spans="2:13" ht="23.25" customHeight="1"/>
    <row r="2" spans="2:13" s="1" customFormat="1" ht="26.25">
      <c r="B2" s="1" t="s">
        <v>48</v>
      </c>
      <c r="H2" s="15" t="s">
        <v>40</v>
      </c>
      <c r="I2" s="14"/>
    </row>
    <row r="3" spans="2:13" ht="13.5" customHeight="1">
      <c r="B3" s="13"/>
    </row>
    <row r="4" spans="2:13" s="5" customFormat="1" ht="30">
      <c r="B4" s="2" t="s">
        <v>46</v>
      </c>
      <c r="C4" s="3" t="s">
        <v>0</v>
      </c>
      <c r="D4" s="4" t="s">
        <v>1</v>
      </c>
      <c r="F4" s="6" t="s">
        <v>2</v>
      </c>
      <c r="H4" s="16" t="s">
        <v>41</v>
      </c>
      <c r="I4" s="3" t="s">
        <v>39</v>
      </c>
      <c r="J4" s="3" t="s">
        <v>1</v>
      </c>
      <c r="K4" s="22" t="s">
        <v>47</v>
      </c>
      <c r="L4" s="21" t="s">
        <v>49</v>
      </c>
      <c r="M4" s="4" t="s">
        <v>1</v>
      </c>
    </row>
    <row r="5" spans="2:13" ht="6" customHeight="1"/>
    <row r="6" spans="2:13">
      <c r="B6" s="9">
        <v>67917</v>
      </c>
      <c r="C6" s="9">
        <v>28460</v>
      </c>
      <c r="D6" s="9">
        <f>B6-C6</f>
        <v>39457</v>
      </c>
      <c r="F6" t="s">
        <v>3</v>
      </c>
      <c r="G6" t="s">
        <v>40</v>
      </c>
      <c r="H6" s="9"/>
      <c r="I6" s="9"/>
      <c r="J6" s="9">
        <f>H6-I6</f>
        <v>0</v>
      </c>
      <c r="K6" s="9">
        <v>365177</v>
      </c>
      <c r="L6" s="9">
        <v>284002</v>
      </c>
      <c r="M6" s="9">
        <f>K6-L6</f>
        <v>81175</v>
      </c>
    </row>
    <row r="7" spans="2:13">
      <c r="B7" s="9">
        <v>22835</v>
      </c>
      <c r="C7" s="9">
        <v>27605</v>
      </c>
      <c r="D7" s="9">
        <f t="shared" ref="D7:D11" si="0">B7-C7</f>
        <v>-4770</v>
      </c>
      <c r="F7" t="s">
        <v>4</v>
      </c>
      <c r="H7" s="9"/>
      <c r="I7" s="9"/>
      <c r="J7" s="9">
        <f t="shared" ref="J7:J12" si="1">H7-I7</f>
        <v>0</v>
      </c>
      <c r="K7" s="9">
        <v>68167</v>
      </c>
      <c r="L7" s="9">
        <v>59116</v>
      </c>
      <c r="M7" s="9">
        <f t="shared" ref="M7:M11" si="2">K7-L7</f>
        <v>9051</v>
      </c>
    </row>
    <row r="8" spans="2:13" ht="36.75" customHeight="1">
      <c r="B8" s="9">
        <v>654</v>
      </c>
      <c r="C8" s="9">
        <v>1371</v>
      </c>
      <c r="D8" s="9">
        <f t="shared" si="0"/>
        <v>-717</v>
      </c>
      <c r="F8" t="s">
        <v>5</v>
      </c>
      <c r="H8" s="9"/>
      <c r="I8" s="9"/>
      <c r="J8" s="9">
        <f t="shared" si="1"/>
        <v>0</v>
      </c>
      <c r="K8" s="9">
        <v>108304</v>
      </c>
      <c r="L8" s="9">
        <v>80122</v>
      </c>
      <c r="M8" s="9">
        <f t="shared" si="2"/>
        <v>28182</v>
      </c>
    </row>
    <row r="9" spans="2:13">
      <c r="B9" s="9">
        <v>18411</v>
      </c>
      <c r="C9" s="9">
        <v>22952</v>
      </c>
      <c r="D9" s="9">
        <f t="shared" si="0"/>
        <v>-4541</v>
      </c>
      <c r="F9" t="s">
        <v>6</v>
      </c>
      <c r="H9" s="9"/>
      <c r="I9" s="9"/>
      <c r="J9" s="9">
        <f t="shared" si="1"/>
        <v>0</v>
      </c>
      <c r="K9" s="9">
        <v>557038</v>
      </c>
      <c r="L9" s="9">
        <v>550000</v>
      </c>
      <c r="M9" s="9">
        <f t="shared" si="2"/>
        <v>7038</v>
      </c>
    </row>
    <row r="10" spans="2:13">
      <c r="B10" s="9">
        <v>16489</v>
      </c>
      <c r="C10" s="9">
        <v>29088</v>
      </c>
      <c r="D10" s="9">
        <f t="shared" si="0"/>
        <v>-12599</v>
      </c>
      <c r="F10" t="s">
        <v>7</v>
      </c>
      <c r="H10" s="9"/>
      <c r="I10" s="9"/>
      <c r="J10" s="9">
        <f t="shared" si="1"/>
        <v>0</v>
      </c>
      <c r="K10" s="9">
        <v>201992</v>
      </c>
      <c r="L10" s="9">
        <v>192248</v>
      </c>
      <c r="M10" s="9">
        <f t="shared" si="2"/>
        <v>9744</v>
      </c>
    </row>
    <row r="11" spans="2:13">
      <c r="B11" s="9">
        <v>53098</v>
      </c>
      <c r="C11" s="9">
        <v>51486</v>
      </c>
      <c r="D11" s="9">
        <f t="shared" si="0"/>
        <v>1612</v>
      </c>
      <c r="F11" t="s">
        <v>8</v>
      </c>
      <c r="H11" s="9"/>
      <c r="I11" s="9"/>
      <c r="J11" s="9">
        <f t="shared" si="1"/>
        <v>0</v>
      </c>
      <c r="K11" s="9">
        <v>323085</v>
      </c>
      <c r="L11" s="9">
        <v>330787</v>
      </c>
      <c r="M11" s="9">
        <f t="shared" si="2"/>
        <v>-7702</v>
      </c>
    </row>
    <row r="12" spans="2:13">
      <c r="B12" s="9">
        <v>46207</v>
      </c>
      <c r="C12" s="9">
        <v>29223</v>
      </c>
      <c r="D12" s="9">
        <f>B12-C12</f>
        <v>16984</v>
      </c>
      <c r="F12" t="s">
        <v>9</v>
      </c>
      <c r="H12" s="9"/>
      <c r="I12" s="9"/>
      <c r="J12" s="9">
        <f t="shared" si="1"/>
        <v>0</v>
      </c>
      <c r="K12" s="9">
        <v>216111</v>
      </c>
      <c r="L12" s="9">
        <v>232018</v>
      </c>
      <c r="M12" s="9">
        <f>K12-L12</f>
        <v>-15907</v>
      </c>
    </row>
    <row r="13" spans="2:13" ht="18.75">
      <c r="B13" s="10">
        <f>SUM(B6:B12)</f>
        <v>225611</v>
      </c>
      <c r="C13" s="10">
        <f t="shared" ref="C13:D13" si="3">SUM(C6:C12)</f>
        <v>190185</v>
      </c>
      <c r="D13" s="10">
        <f t="shared" si="3"/>
        <v>35426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1839874</v>
      </c>
      <c r="L13" s="10">
        <f t="shared" ref="L13:M13" si="6">SUM(L6:L12)</f>
        <v>1728293</v>
      </c>
      <c r="M13" s="10">
        <f t="shared" si="6"/>
        <v>111581</v>
      </c>
    </row>
    <row r="14" spans="2:13" ht="13.5" customHeight="1"/>
    <row r="15" spans="2:13" s="5" customFormat="1" ht="30.75" customHeight="1">
      <c r="B15" s="2" t="str">
        <f>B4</f>
        <v>Sept 2016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2" t="str">
        <f>K4</f>
        <v>Apr-Sept 2016</v>
      </c>
      <c r="L15" s="21" t="str">
        <f>L4</f>
        <v xml:space="preserve">Apr -Sept 2016 Budget </v>
      </c>
      <c r="M15" s="4" t="s">
        <v>1</v>
      </c>
    </row>
    <row r="16" spans="2:13" ht="9" customHeight="1"/>
    <row r="17" spans="1:13">
      <c r="B17" s="9">
        <v>552</v>
      </c>
      <c r="C17" s="9">
        <v>5833</v>
      </c>
      <c r="D17" s="9">
        <f t="shared" ref="D17:D20" si="7">B17-C17</f>
        <v>-5281</v>
      </c>
      <c r="F17" t="s">
        <v>12</v>
      </c>
      <c r="H17" s="9"/>
      <c r="I17" s="9"/>
      <c r="J17" s="9">
        <f t="shared" ref="J17:J20" si="8">H17-I17</f>
        <v>0</v>
      </c>
      <c r="K17" s="9">
        <v>3689</v>
      </c>
      <c r="L17" s="9">
        <v>35002</v>
      </c>
      <c r="M17" s="9">
        <f t="shared" ref="M17:M20" si="9">K17-L17</f>
        <v>-31313</v>
      </c>
    </row>
    <row r="18" spans="1:13">
      <c r="B18" s="9">
        <v>6202</v>
      </c>
      <c r="C18" s="9">
        <v>7917</v>
      </c>
      <c r="D18" s="9">
        <f t="shared" si="7"/>
        <v>-1715</v>
      </c>
      <c r="F18" t="s">
        <v>13</v>
      </c>
      <c r="H18" s="9"/>
      <c r="I18" s="9"/>
      <c r="J18" s="9">
        <f t="shared" si="8"/>
        <v>0</v>
      </c>
      <c r="K18" s="9">
        <v>32277</v>
      </c>
      <c r="L18" s="9">
        <v>47498</v>
      </c>
      <c r="M18" s="9">
        <f t="shared" si="9"/>
        <v>-15221</v>
      </c>
    </row>
    <row r="19" spans="1:13">
      <c r="B19" s="9">
        <v>31314</v>
      </c>
      <c r="C19" s="9">
        <v>25635</v>
      </c>
      <c r="D19" s="9">
        <f t="shared" si="7"/>
        <v>5679</v>
      </c>
      <c r="F19" t="s">
        <v>14</v>
      </c>
      <c r="H19" s="9"/>
      <c r="I19" s="9"/>
      <c r="J19" s="9">
        <f t="shared" si="8"/>
        <v>0</v>
      </c>
      <c r="K19" s="9">
        <v>166497</v>
      </c>
      <c r="L19" s="9">
        <v>153541</v>
      </c>
      <c r="M19" s="9">
        <f t="shared" si="9"/>
        <v>12956</v>
      </c>
    </row>
    <row r="20" spans="1:13">
      <c r="B20" s="9">
        <v>27274</v>
      </c>
      <c r="C20" s="9">
        <v>28577</v>
      </c>
      <c r="D20" s="9">
        <f t="shared" si="7"/>
        <v>-1303</v>
      </c>
      <c r="F20" t="s">
        <v>15</v>
      </c>
      <c r="H20" s="9"/>
      <c r="I20" s="9"/>
      <c r="J20" s="9">
        <f t="shared" si="8"/>
        <v>0</v>
      </c>
      <c r="K20" s="9">
        <v>200133</v>
      </c>
      <c r="L20" s="9">
        <v>178212</v>
      </c>
      <c r="M20" s="9">
        <f t="shared" si="9"/>
        <v>21921</v>
      </c>
    </row>
    <row r="21" spans="1:13" s="8" customFormat="1" ht="15.75">
      <c r="B21" s="11">
        <f>SUM(B17:B20)</f>
        <v>65342</v>
      </c>
      <c r="C21" s="11">
        <f t="shared" ref="C21:D21" si="10">SUM(C17:C20)</f>
        <v>67962</v>
      </c>
      <c r="D21" s="11">
        <f t="shared" si="10"/>
        <v>-2620</v>
      </c>
      <c r="F21" s="8" t="s">
        <v>16</v>
      </c>
      <c r="H21" s="11">
        <f>SUM(H17:H20)</f>
        <v>0</v>
      </c>
      <c r="I21" s="11">
        <f t="shared" ref="I21" si="11">SUM(I17:I20)</f>
        <v>0</v>
      </c>
      <c r="J21" s="11">
        <f t="shared" ref="J21" si="12">SUM(J17:J20)</f>
        <v>0</v>
      </c>
      <c r="K21" s="11">
        <f>SUM(K17:K20)</f>
        <v>402596</v>
      </c>
      <c r="L21" s="11">
        <f t="shared" ref="L21" si="13">SUM(L17:L20)</f>
        <v>414253</v>
      </c>
      <c r="M21" s="11">
        <f t="shared" ref="M21" si="14">SUM(M17:M20)</f>
        <v>-11657</v>
      </c>
    </row>
    <row r="22" spans="1:13" ht="12" customHeight="1">
      <c r="H22" s="12"/>
      <c r="I22" s="12"/>
      <c r="J22" s="12"/>
    </row>
    <row r="23" spans="1:13">
      <c r="B23" s="9">
        <v>55069</v>
      </c>
      <c r="C23" s="9">
        <v>61064</v>
      </c>
      <c r="D23" s="9">
        <f t="shared" ref="D23:D25" si="15">B23-C23</f>
        <v>-5995</v>
      </c>
      <c r="F23" t="s">
        <v>17</v>
      </c>
      <c r="H23" s="9"/>
      <c r="I23" s="9"/>
      <c r="J23" s="9">
        <f t="shared" ref="J23:J25" si="16">H23-I23</f>
        <v>0</v>
      </c>
      <c r="K23" s="9">
        <v>353266</v>
      </c>
      <c r="L23" s="9">
        <v>396426</v>
      </c>
      <c r="M23" s="9">
        <f t="shared" ref="M23:M25" si="17">K23-L23</f>
        <v>-43160</v>
      </c>
    </row>
    <row r="24" spans="1:13">
      <c r="B24" s="9">
        <v>14186</v>
      </c>
      <c r="C24" s="9"/>
      <c r="D24" s="9">
        <f t="shared" si="15"/>
        <v>14186</v>
      </c>
      <c r="F24" t="s">
        <v>44</v>
      </c>
      <c r="H24" s="9"/>
      <c r="I24" s="9"/>
      <c r="J24" s="9"/>
      <c r="K24" s="9">
        <v>98186</v>
      </c>
      <c r="L24" s="9"/>
      <c r="M24" s="9">
        <f t="shared" si="17"/>
        <v>98186</v>
      </c>
    </row>
    <row r="25" spans="1:13">
      <c r="B25" s="9">
        <v>29270</v>
      </c>
      <c r="C25" s="9">
        <v>23512</v>
      </c>
      <c r="D25" s="9">
        <f t="shared" si="15"/>
        <v>5758</v>
      </c>
      <c r="F25" t="s">
        <v>18</v>
      </c>
      <c r="H25" s="9"/>
      <c r="I25" s="9"/>
      <c r="J25" s="9">
        <f t="shared" si="16"/>
        <v>0</v>
      </c>
      <c r="K25" s="9">
        <v>240065</v>
      </c>
      <c r="L25" s="9">
        <v>162445</v>
      </c>
      <c r="M25" s="9">
        <f t="shared" si="17"/>
        <v>77620</v>
      </c>
    </row>
    <row r="26" spans="1:13" s="8" customFormat="1" ht="15.75">
      <c r="B26" s="11">
        <f t="shared" ref="B26:D26" si="18">B25+B23</f>
        <v>84339</v>
      </c>
      <c r="C26" s="11">
        <f t="shared" si="18"/>
        <v>84576</v>
      </c>
      <c r="D26" s="11">
        <f t="shared" si="18"/>
        <v>-237</v>
      </c>
      <c r="F26" s="8" t="s">
        <v>19</v>
      </c>
      <c r="H26" s="11">
        <f>H25+H23</f>
        <v>0</v>
      </c>
      <c r="I26" s="11">
        <f t="shared" ref="I26" si="19">I25+I23</f>
        <v>0</v>
      </c>
      <c r="J26" s="11">
        <f>J25+J23</f>
        <v>0</v>
      </c>
      <c r="K26" s="11">
        <f t="shared" ref="K26:L26" si="20">K25+K23</f>
        <v>593331</v>
      </c>
      <c r="L26" s="11">
        <f t="shared" si="20"/>
        <v>558871</v>
      </c>
      <c r="M26" s="11">
        <f t="shared" ref="M26" si="21">M25+M23</f>
        <v>34460</v>
      </c>
    </row>
    <row r="27" spans="1:13" ht="12" customHeight="1">
      <c r="H27" s="12"/>
      <c r="I27" s="12"/>
      <c r="J27" s="12"/>
    </row>
    <row r="28" spans="1:13">
      <c r="A28" t="s">
        <v>40</v>
      </c>
      <c r="B28" s="9">
        <v>5566</v>
      </c>
      <c r="C28" s="9">
        <v>6578</v>
      </c>
      <c r="D28" s="9">
        <f t="shared" ref="D28:D29" si="22">B28-C28</f>
        <v>-1012</v>
      </c>
      <c r="F28" t="s">
        <v>20</v>
      </c>
      <c r="H28" s="9"/>
      <c r="I28" s="9"/>
      <c r="J28" s="9">
        <f t="shared" ref="J28:J29" si="23">H28-I28</f>
        <v>0</v>
      </c>
      <c r="K28" s="9">
        <v>39514</v>
      </c>
      <c r="L28" s="9">
        <v>42540</v>
      </c>
      <c r="M28" s="9">
        <f t="shared" ref="M28:M29" si="24">K28-L28</f>
        <v>-3026</v>
      </c>
    </row>
    <row r="29" spans="1:13">
      <c r="B29" s="9">
        <v>722</v>
      </c>
      <c r="C29" s="9">
        <v>2758</v>
      </c>
      <c r="D29" s="9">
        <f t="shared" si="22"/>
        <v>-2036</v>
      </c>
      <c r="F29" t="s">
        <v>21</v>
      </c>
      <c r="H29" s="9"/>
      <c r="I29" s="9"/>
      <c r="J29" s="9">
        <f t="shared" si="23"/>
        <v>0</v>
      </c>
      <c r="K29" s="9">
        <v>21996</v>
      </c>
      <c r="L29" s="9">
        <v>28120</v>
      </c>
      <c r="M29" s="9">
        <f t="shared" si="24"/>
        <v>-6124</v>
      </c>
    </row>
    <row r="30" spans="1:13" s="8" customFormat="1" ht="15.75">
      <c r="B30" s="11">
        <f>SUM(B28:B29)</f>
        <v>6288</v>
      </c>
      <c r="C30" s="11">
        <f>SUM(C28:C29)</f>
        <v>9336</v>
      </c>
      <c r="D30" s="11">
        <f>D29+D28</f>
        <v>-3048</v>
      </c>
      <c r="F30" s="8" t="s">
        <v>22</v>
      </c>
      <c r="H30" s="11">
        <f>SUM(H28:H29)</f>
        <v>0</v>
      </c>
      <c r="I30" s="11">
        <f>SUM(I28:I29)</f>
        <v>0</v>
      </c>
      <c r="J30" s="11">
        <f>J29+J28</f>
        <v>0</v>
      </c>
      <c r="K30" s="11">
        <f>SUM(K28:K29)</f>
        <v>61510</v>
      </c>
      <c r="L30" s="11">
        <f>SUM(L28:L29)</f>
        <v>70660</v>
      </c>
      <c r="M30" s="11">
        <f>M29+M28</f>
        <v>-9150</v>
      </c>
    </row>
    <row r="31" spans="1:13" ht="12" customHeight="1">
      <c r="H31" s="12"/>
      <c r="I31" s="12"/>
      <c r="J31" s="12"/>
    </row>
    <row r="32" spans="1:13">
      <c r="B32" s="9">
        <v>6121</v>
      </c>
      <c r="C32" s="9">
        <v>5082</v>
      </c>
      <c r="D32" s="9">
        <f t="shared" ref="D32:D33" si="25">B32-C32</f>
        <v>1039</v>
      </c>
      <c r="F32" t="s">
        <v>23</v>
      </c>
      <c r="H32" s="9"/>
      <c r="I32" s="9"/>
      <c r="J32" s="9">
        <f t="shared" ref="J32:J33" si="26">H32-I32</f>
        <v>0</v>
      </c>
      <c r="K32" s="9">
        <v>35204</v>
      </c>
      <c r="L32" s="9">
        <v>29856</v>
      </c>
      <c r="M32" s="9">
        <f t="shared" ref="M32:M33" si="27">K32-L32</f>
        <v>5348</v>
      </c>
    </row>
    <row r="33" spans="2:13">
      <c r="B33" s="9">
        <v>-121</v>
      </c>
      <c r="C33" s="9">
        <v>334</v>
      </c>
      <c r="D33" s="9">
        <f t="shared" si="25"/>
        <v>-455</v>
      </c>
      <c r="F33" t="s">
        <v>24</v>
      </c>
      <c r="H33" s="9"/>
      <c r="I33" s="9"/>
      <c r="J33" s="9">
        <f t="shared" si="26"/>
        <v>0</v>
      </c>
      <c r="K33" s="9">
        <v>3144</v>
      </c>
      <c r="L33" s="9">
        <v>2318</v>
      </c>
      <c r="M33" s="9">
        <f t="shared" si="27"/>
        <v>826</v>
      </c>
    </row>
    <row r="34" spans="2:13" s="8" customFormat="1" ht="15.75">
      <c r="B34" s="11">
        <f t="shared" ref="B34:C34" si="28">B33+B32</f>
        <v>6000</v>
      </c>
      <c r="C34" s="11">
        <f t="shared" si="28"/>
        <v>5416</v>
      </c>
      <c r="D34" s="11">
        <f t="shared" ref="D34" si="29">D33+D32</f>
        <v>584</v>
      </c>
      <c r="F34" s="8" t="s">
        <v>25</v>
      </c>
      <c r="H34" s="11">
        <f>H33+H32</f>
        <v>0</v>
      </c>
      <c r="I34" s="11">
        <f t="shared" ref="I34" si="30">I33+I32</f>
        <v>0</v>
      </c>
      <c r="J34" s="11">
        <f t="shared" ref="J34:M34" si="31">J33+J32</f>
        <v>0</v>
      </c>
      <c r="K34" s="11">
        <f t="shared" si="31"/>
        <v>38348</v>
      </c>
      <c r="L34" s="11">
        <f t="shared" si="31"/>
        <v>32174</v>
      </c>
      <c r="M34" s="11">
        <f t="shared" si="31"/>
        <v>6174</v>
      </c>
    </row>
    <row r="35" spans="2:13" ht="12" customHeight="1">
      <c r="H35" s="12"/>
      <c r="I35" s="12"/>
      <c r="J35" s="12"/>
    </row>
    <row r="36" spans="2:13">
      <c r="B36" s="9">
        <v>37702</v>
      </c>
      <c r="C36" s="9">
        <v>41377</v>
      </c>
      <c r="D36" s="9">
        <f t="shared" ref="D36:D37" si="32">B36-C36</f>
        <v>-3675</v>
      </c>
      <c r="F36" t="s">
        <v>26</v>
      </c>
      <c r="H36" s="9"/>
      <c r="I36" s="9"/>
      <c r="J36" s="9">
        <f t="shared" ref="J36:J37" si="33">H36-I36</f>
        <v>0</v>
      </c>
      <c r="K36" s="9">
        <v>286631</v>
      </c>
      <c r="L36" s="9">
        <v>301972</v>
      </c>
      <c r="M36" s="9">
        <f t="shared" ref="M36:M37" si="34">K36-L36</f>
        <v>-15341</v>
      </c>
    </row>
    <row r="37" spans="2:13">
      <c r="B37" s="9">
        <v>-909</v>
      </c>
      <c r="C37" s="9">
        <v>946</v>
      </c>
      <c r="D37" s="9">
        <f t="shared" si="32"/>
        <v>-1855</v>
      </c>
      <c r="F37" t="s">
        <v>27</v>
      </c>
      <c r="H37" s="9"/>
      <c r="I37" s="9"/>
      <c r="J37" s="9">
        <f t="shared" si="33"/>
        <v>0</v>
      </c>
      <c r="K37" s="9">
        <v>16403</v>
      </c>
      <c r="L37" s="9">
        <v>9328</v>
      </c>
      <c r="M37" s="9">
        <f t="shared" si="34"/>
        <v>7075</v>
      </c>
    </row>
    <row r="38" spans="2:13" s="8" customFormat="1" ht="15.75">
      <c r="B38" s="11">
        <f>B37+B36</f>
        <v>36793</v>
      </c>
      <c r="C38" s="11">
        <f>C37+C36</f>
        <v>42323</v>
      </c>
      <c r="D38" s="11">
        <f t="shared" ref="D38" si="35">D37+D36</f>
        <v>-5530</v>
      </c>
      <c r="F38" s="8" t="s">
        <v>28</v>
      </c>
      <c r="H38" s="11">
        <f>H37+H36</f>
        <v>0</v>
      </c>
      <c r="I38" s="11">
        <f t="shared" ref="I38" si="36">I37+I36</f>
        <v>0</v>
      </c>
      <c r="J38" s="11">
        <f t="shared" ref="J38" si="37">J37+J36</f>
        <v>0</v>
      </c>
      <c r="K38" s="11">
        <f>K37+K36</f>
        <v>303034</v>
      </c>
      <c r="L38" s="11">
        <f>L37+L36</f>
        <v>311300</v>
      </c>
      <c r="M38" s="11">
        <f t="shared" ref="M38" si="38">M37+M36</f>
        <v>-8266</v>
      </c>
    </row>
    <row r="39" spans="2:13" ht="12" customHeight="1">
      <c r="H39" s="12"/>
      <c r="I39" s="12"/>
      <c r="J39" s="12"/>
    </row>
    <row r="40" spans="2:13">
      <c r="B40" s="9">
        <v>5119</v>
      </c>
      <c r="C40" s="9">
        <v>5127</v>
      </c>
      <c r="D40" s="9">
        <f t="shared" ref="D40:D41" si="39">B40-C40</f>
        <v>-8</v>
      </c>
      <c r="F40" t="s">
        <v>29</v>
      </c>
      <c r="H40" s="9"/>
      <c r="I40" s="9"/>
      <c r="J40" s="9">
        <f t="shared" ref="J40:J41" si="40">H40-I40</f>
        <v>0</v>
      </c>
      <c r="K40" s="9">
        <v>33285</v>
      </c>
      <c r="L40" s="9">
        <v>32898</v>
      </c>
      <c r="M40" s="9">
        <f t="shared" ref="M40:M41" si="41">K40-L40</f>
        <v>387</v>
      </c>
    </row>
    <row r="41" spans="2:13">
      <c r="B41" s="9">
        <v>106</v>
      </c>
      <c r="C41" s="9">
        <v>994</v>
      </c>
      <c r="D41" s="9">
        <f t="shared" si="39"/>
        <v>-888</v>
      </c>
      <c r="F41" t="s">
        <v>30</v>
      </c>
      <c r="H41" s="9"/>
      <c r="I41" s="9"/>
      <c r="J41" s="9">
        <f t="shared" si="40"/>
        <v>0</v>
      </c>
      <c r="K41" s="9">
        <v>4383</v>
      </c>
      <c r="L41" s="9">
        <v>3573</v>
      </c>
      <c r="M41" s="9">
        <f t="shared" si="41"/>
        <v>810</v>
      </c>
    </row>
    <row r="42" spans="2:13" s="8" customFormat="1" ht="15.75">
      <c r="B42" s="11">
        <f>B41+B40</f>
        <v>5225</v>
      </c>
      <c r="C42" s="11">
        <f t="shared" ref="C42" si="42">C41+C40</f>
        <v>6121</v>
      </c>
      <c r="D42" s="11">
        <f t="shared" ref="D42" si="43">D41+D40</f>
        <v>-896</v>
      </c>
      <c r="F42" s="8" t="s">
        <v>31</v>
      </c>
      <c r="H42" s="11">
        <f>H41+H40</f>
        <v>0</v>
      </c>
      <c r="I42" s="11">
        <f t="shared" ref="I42" si="44">I41+I40</f>
        <v>0</v>
      </c>
      <c r="J42" s="11">
        <f t="shared" ref="J42" si="45">J41+J40</f>
        <v>0</v>
      </c>
      <c r="K42" s="11">
        <f>K41+K40</f>
        <v>37668</v>
      </c>
      <c r="L42" s="11">
        <f t="shared" ref="L42" si="46">L41+L40</f>
        <v>36471</v>
      </c>
      <c r="M42" s="11">
        <f t="shared" ref="M42" si="47">M41+M40</f>
        <v>1197</v>
      </c>
    </row>
    <row r="43" spans="2:13" ht="12" customHeight="1">
      <c r="H43" s="12"/>
      <c r="I43" s="12"/>
      <c r="J43" s="12"/>
    </row>
    <row r="44" spans="2:13" s="8" customFormat="1" ht="15.75">
      <c r="B44" s="11">
        <v>537</v>
      </c>
      <c r="C44" s="11">
        <v>522</v>
      </c>
      <c r="D44" s="11">
        <f>B44-C44</f>
        <v>15</v>
      </c>
      <c r="F44" s="8" t="s">
        <v>37</v>
      </c>
      <c r="H44" s="11"/>
      <c r="I44" s="11"/>
      <c r="J44" s="11">
        <f>H44-I44</f>
        <v>0</v>
      </c>
      <c r="K44" s="11">
        <v>5079</v>
      </c>
      <c r="L44" s="11">
        <v>3709</v>
      </c>
      <c r="M44" s="11">
        <f>K44-L44</f>
        <v>1370</v>
      </c>
    </row>
    <row r="45" spans="2:13" ht="12" customHeight="1">
      <c r="H45" s="12"/>
      <c r="I45" s="12"/>
      <c r="J45" s="12"/>
    </row>
    <row r="46" spans="2:13">
      <c r="B46" s="9">
        <v>17391</v>
      </c>
      <c r="C46" s="9">
        <v>30723</v>
      </c>
      <c r="D46" s="9">
        <f t="shared" ref="D46:D48" si="48">B46-C46</f>
        <v>-13332</v>
      </c>
      <c r="F46" t="s">
        <v>32</v>
      </c>
      <c r="H46" s="9"/>
      <c r="I46" s="9"/>
      <c r="J46" s="9">
        <f t="shared" ref="J46:J48" si="49">H46-I46</f>
        <v>0</v>
      </c>
      <c r="K46" s="9">
        <v>209456</v>
      </c>
      <c r="L46" s="9">
        <v>289001</v>
      </c>
      <c r="M46" s="9">
        <f t="shared" ref="M46:M48" si="50">K46-L46</f>
        <v>-79545</v>
      </c>
    </row>
    <row r="47" spans="2:13">
      <c r="B47" s="9">
        <v>8759</v>
      </c>
      <c r="C47" s="9"/>
      <c r="D47" s="9">
        <f t="shared" si="48"/>
        <v>8759</v>
      </c>
      <c r="F47" t="s">
        <v>45</v>
      </c>
      <c r="H47" s="9"/>
      <c r="I47" s="9"/>
      <c r="J47" s="9"/>
      <c r="K47" s="9">
        <v>76617</v>
      </c>
      <c r="L47" s="9"/>
      <c r="M47" s="9">
        <f t="shared" si="50"/>
        <v>76617</v>
      </c>
    </row>
    <row r="48" spans="2:13">
      <c r="B48" s="9">
        <v>7608</v>
      </c>
      <c r="C48" s="9">
        <f>31903-30723</f>
        <v>1180</v>
      </c>
      <c r="D48" s="9">
        <f t="shared" si="48"/>
        <v>6428</v>
      </c>
      <c r="F48" t="s">
        <v>33</v>
      </c>
      <c r="H48" s="9"/>
      <c r="I48" s="9"/>
      <c r="J48" s="9">
        <f t="shared" si="49"/>
        <v>0</v>
      </c>
      <c r="K48" s="9">
        <v>85183</v>
      </c>
      <c r="L48" s="9">
        <v>14848</v>
      </c>
      <c r="M48" s="9">
        <f t="shared" si="50"/>
        <v>70335</v>
      </c>
    </row>
    <row r="49" spans="2:13" s="8" customFormat="1" ht="15.75">
      <c r="B49" s="11">
        <f t="shared" ref="B49:C49" si="51">B48+B46</f>
        <v>24999</v>
      </c>
      <c r="C49" s="11">
        <f t="shared" si="51"/>
        <v>31903</v>
      </c>
      <c r="D49" s="11">
        <f t="shared" ref="D49" si="52">D48+D46</f>
        <v>-6904</v>
      </c>
      <c r="F49" s="8" t="s">
        <v>34</v>
      </c>
      <c r="H49" s="11">
        <f>H48+H46</f>
        <v>0</v>
      </c>
      <c r="I49" s="11">
        <f t="shared" ref="I49" si="53">I48+I46</f>
        <v>0</v>
      </c>
      <c r="J49" s="11">
        <f>J48+J46</f>
        <v>0</v>
      </c>
      <c r="K49" s="11">
        <f t="shared" ref="K49:L49" si="54">K48+K46</f>
        <v>294639</v>
      </c>
      <c r="L49" s="11">
        <f t="shared" si="54"/>
        <v>303849</v>
      </c>
      <c r="M49" s="11">
        <f t="shared" ref="M49" si="55">M48+M46</f>
        <v>-9210</v>
      </c>
    </row>
    <row r="50" spans="2:13" ht="10.5" customHeight="1">
      <c r="B50" s="12"/>
      <c r="C50" s="12"/>
      <c r="D50" s="12"/>
      <c r="H50" s="12"/>
      <c r="I50" s="12"/>
      <c r="J50" s="12"/>
      <c r="K50" s="12"/>
      <c r="L50" s="12"/>
      <c r="M50" s="12"/>
    </row>
    <row r="51" spans="2:13" s="8" customFormat="1" ht="15.75">
      <c r="B51" s="11">
        <v>19733</v>
      </c>
      <c r="C51" s="11">
        <v>3545</v>
      </c>
      <c r="D51" s="11">
        <f>B51-C51</f>
        <v>16188</v>
      </c>
      <c r="F51" s="8" t="s">
        <v>38</v>
      </c>
      <c r="H51" s="11"/>
      <c r="I51" s="11"/>
      <c r="J51" s="11">
        <f>H51-I51</f>
        <v>0</v>
      </c>
      <c r="K51" s="11">
        <v>46790</v>
      </c>
      <c r="L51" s="11">
        <v>28892</v>
      </c>
      <c r="M51" s="11">
        <f>K51-L51</f>
        <v>17898</v>
      </c>
    </row>
    <row r="52" spans="2:13" ht="12" customHeight="1">
      <c r="H52" s="12"/>
      <c r="I52" s="12"/>
      <c r="J52" s="12"/>
    </row>
    <row r="53" spans="2:13" ht="18.75">
      <c r="B53" s="10">
        <f>B49+B44+B42+B38+B34+B30+B26+B21+B51</f>
        <v>249256</v>
      </c>
      <c r="C53" s="10">
        <f>C49+C44+C42+C38+C34+C30+C26+C21+C51</f>
        <v>251704</v>
      </c>
      <c r="D53" s="10">
        <f>B53-C53</f>
        <v>-2448</v>
      </c>
      <c r="E53" s="7"/>
      <c r="F53" s="7" t="s">
        <v>35</v>
      </c>
      <c r="G53" s="7"/>
      <c r="H53" s="10">
        <f>H49+H44+H42+H38+H34+H30+H26+H21+H51</f>
        <v>0</v>
      </c>
      <c r="I53" s="10">
        <f>I49+I44+I42+I38+I34+I30+I26+I21+I51</f>
        <v>0</v>
      </c>
      <c r="J53" s="10">
        <f>H53-I53</f>
        <v>0</v>
      </c>
      <c r="K53" s="10">
        <f>K49+K44+K42+K38+K34+K30+K26+K21+K51+45</f>
        <v>1783040</v>
      </c>
      <c r="L53" s="10">
        <f>L49+L44+L42+L38+L34+L30+L26+L21+L51</f>
        <v>1760179</v>
      </c>
      <c r="M53" s="10">
        <f>K53-L53</f>
        <v>22861</v>
      </c>
    </row>
    <row r="54" spans="2:13" ht="18.75">
      <c r="B54" s="10">
        <f>B13-B53</f>
        <v>-23645</v>
      </c>
      <c r="C54" s="10">
        <f>C13-C53</f>
        <v>-61519</v>
      </c>
      <c r="D54" s="10">
        <f>D13-D53</f>
        <v>37874</v>
      </c>
      <c r="E54" s="7"/>
      <c r="F54" s="7" t="s">
        <v>36</v>
      </c>
      <c r="G54" s="7"/>
      <c r="H54" s="10">
        <f>H13-H53</f>
        <v>0</v>
      </c>
      <c r="I54" s="10">
        <f>I13-I53</f>
        <v>0</v>
      </c>
      <c r="J54" s="10">
        <f>H54-I54</f>
        <v>0</v>
      </c>
      <c r="K54" s="10">
        <f>K13-K53</f>
        <v>56834</v>
      </c>
      <c r="L54" s="10">
        <f>L13-L53</f>
        <v>-31886</v>
      </c>
      <c r="M54" s="10">
        <f>M13-M53</f>
        <v>88720</v>
      </c>
    </row>
    <row r="55" spans="2:13" ht="12" customHeight="1">
      <c r="H55" s="12"/>
      <c r="I55" s="12"/>
      <c r="J55" s="12"/>
    </row>
    <row r="56" spans="2:13" ht="18.75">
      <c r="B56" s="17">
        <v>224625</v>
      </c>
      <c r="C56" s="17">
        <v>-42221</v>
      </c>
      <c r="D56" s="17">
        <f>B56-C56</f>
        <v>266846</v>
      </c>
      <c r="E56" s="18"/>
      <c r="F56" s="18" t="s">
        <v>42</v>
      </c>
      <c r="G56" s="18"/>
      <c r="H56" s="17"/>
      <c r="I56" s="17"/>
      <c r="J56" s="17"/>
      <c r="K56" s="17">
        <v>280007</v>
      </c>
      <c r="L56" s="17">
        <v>-132685</v>
      </c>
      <c r="M56" s="17">
        <f>K56-L56</f>
        <v>412692</v>
      </c>
    </row>
    <row r="57" spans="2:13" ht="12" customHeight="1">
      <c r="H57" s="12"/>
      <c r="I57" s="12"/>
      <c r="J57" s="12"/>
    </row>
    <row r="58" spans="2:13" ht="18.75">
      <c r="B58" s="19">
        <f>B54+B56</f>
        <v>200980</v>
      </c>
      <c r="C58" s="19">
        <f>C56+C54</f>
        <v>-103740</v>
      </c>
      <c r="D58" s="19">
        <f>B58-C58</f>
        <v>304720</v>
      </c>
      <c r="E58" s="20"/>
      <c r="F58" s="20" t="s">
        <v>43</v>
      </c>
      <c r="G58" s="20"/>
      <c r="H58" s="19"/>
      <c r="I58" s="19"/>
      <c r="J58" s="19"/>
      <c r="K58" s="19">
        <f>K54+K56</f>
        <v>336841</v>
      </c>
      <c r="L58" s="19">
        <f>L56+L54</f>
        <v>-164571</v>
      </c>
      <c r="M58" s="19">
        <f>K58-L58</f>
        <v>501412</v>
      </c>
    </row>
  </sheetData>
  <pageMargins left="0" right="0" top="0" bottom="0" header="0.05" footer="0.05"/>
  <pageSetup scale="86" orientation="portrait" r:id="rId1"/>
  <headerFooter>
    <oddHeader xml:space="preserve">&amp;R&amp;"-,Bold"&amp;16&amp;KFF0000 
 FINAL DRAFT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nmccloskey</cp:lastModifiedBy>
  <cp:lastPrinted>2016-10-19T14:42:07Z</cp:lastPrinted>
  <dcterms:created xsi:type="dcterms:W3CDTF">2012-11-05T20:18:57Z</dcterms:created>
  <dcterms:modified xsi:type="dcterms:W3CDTF">2016-10-19T14:42:10Z</dcterms:modified>
</cp:coreProperties>
</file>