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liott\Documents\Fiscal 2018\Monthly Financial Reports\9_December 2017\"/>
    </mc:Choice>
  </mc:AlternateContent>
  <bookViews>
    <workbookView xWindow="-12" yWindow="0" windowWidth="9720" windowHeight="12996"/>
  </bookViews>
  <sheets>
    <sheet name="Monthly Financial Summary Rpt" sheetId="1" r:id="rId1"/>
  </sheets>
  <calcPr calcId="171027"/>
</workbook>
</file>

<file path=xl/calcChain.xml><?xml version="1.0" encoding="utf-8"?>
<calcChain xmlns="http://schemas.openxmlformats.org/spreadsheetml/2006/main">
  <c r="C34" i="1" l="1"/>
  <c r="K42" i="1" l="1"/>
  <c r="C38" i="1"/>
  <c r="C26" i="1" l="1"/>
  <c r="C21" i="1" l="1"/>
  <c r="L26" i="1" l="1"/>
  <c r="L49" i="1" l="1"/>
  <c r="K49" i="1"/>
  <c r="L42" i="1"/>
  <c r="L38" i="1"/>
  <c r="K38" i="1"/>
  <c r="L34" i="1"/>
  <c r="K34" i="1"/>
  <c r="L30" i="1"/>
  <c r="K30" i="1"/>
  <c r="K26" i="1"/>
  <c r="L21" i="1"/>
  <c r="K21" i="1"/>
  <c r="B49" i="1"/>
  <c r="C49" i="1"/>
  <c r="D9" i="1"/>
  <c r="I49" i="1"/>
  <c r="H49" i="1"/>
  <c r="B26" i="1"/>
  <c r="D56" i="1"/>
  <c r="M56" i="1"/>
  <c r="L53" i="1" l="1"/>
  <c r="K53" i="1"/>
  <c r="B42" i="1"/>
  <c r="L15" i="1" l="1"/>
  <c r="M12" i="1"/>
  <c r="M48" i="1"/>
  <c r="M37" i="1"/>
  <c r="M33" i="1"/>
  <c r="M25" i="1"/>
  <c r="D12" i="1"/>
  <c r="M51" i="1"/>
  <c r="M47" i="1"/>
  <c r="M46" i="1"/>
  <c r="M44" i="1"/>
  <c r="M41" i="1"/>
  <c r="M40" i="1"/>
  <c r="M36" i="1"/>
  <c r="M32" i="1"/>
  <c r="M28" i="1"/>
  <c r="M24" i="1"/>
  <c r="M23" i="1"/>
  <c r="M20" i="1"/>
  <c r="M19" i="1"/>
  <c r="M18" i="1"/>
  <c r="M17" i="1"/>
  <c r="K15" i="1"/>
  <c r="L13" i="1"/>
  <c r="M11" i="1"/>
  <c r="M10" i="1"/>
  <c r="M9" i="1"/>
  <c r="M8" i="1"/>
  <c r="M7" i="1"/>
  <c r="M6" i="1"/>
  <c r="D24" i="1"/>
  <c r="D47" i="1"/>
  <c r="L54" i="1" l="1"/>
  <c r="L58" i="1" s="1"/>
  <c r="M49" i="1"/>
  <c r="M26" i="1"/>
  <c r="M42" i="1"/>
  <c r="K13" i="1"/>
  <c r="K54" i="1" s="1"/>
  <c r="K58" i="1" s="1"/>
  <c r="M38" i="1"/>
  <c r="M34" i="1"/>
  <c r="M29" i="1"/>
  <c r="M30" i="1" s="1"/>
  <c r="M21" i="1"/>
  <c r="M13" i="1"/>
  <c r="B34" i="1"/>
  <c r="D44" i="1"/>
  <c r="M58" i="1" l="1"/>
  <c r="M54" i="1"/>
  <c r="M53" i="1"/>
  <c r="B13" i="1"/>
  <c r="I42" i="1"/>
  <c r="H42" i="1"/>
  <c r="I38" i="1"/>
  <c r="H38" i="1"/>
  <c r="I34" i="1"/>
  <c r="H34" i="1"/>
  <c r="I30" i="1"/>
  <c r="H30" i="1"/>
  <c r="I26" i="1"/>
  <c r="H26" i="1"/>
  <c r="I21" i="1"/>
  <c r="H21" i="1"/>
  <c r="H15" i="1"/>
  <c r="I13" i="1"/>
  <c r="H13" i="1"/>
  <c r="H53" i="1" l="1"/>
  <c r="I53" i="1"/>
  <c r="D33" i="1"/>
  <c r="C30" i="1"/>
  <c r="B30" i="1"/>
  <c r="D25" i="1"/>
  <c r="J51" i="1"/>
  <c r="D51" i="1"/>
  <c r="J48" i="1"/>
  <c r="J46" i="1"/>
  <c r="J44" i="1"/>
  <c r="J41" i="1"/>
  <c r="J40" i="1"/>
  <c r="J37" i="1"/>
  <c r="J36" i="1"/>
  <c r="J33" i="1"/>
  <c r="J32" i="1"/>
  <c r="J29" i="1"/>
  <c r="J28" i="1"/>
  <c r="J25" i="1"/>
  <c r="J23" i="1"/>
  <c r="J20" i="1"/>
  <c r="J19" i="1"/>
  <c r="J18" i="1"/>
  <c r="J17" i="1"/>
  <c r="J12" i="1"/>
  <c r="J11" i="1"/>
  <c r="J10" i="1"/>
  <c r="J9" i="1"/>
  <c r="J8" i="1"/>
  <c r="J7" i="1"/>
  <c r="J6" i="1"/>
  <c r="B15" i="1"/>
  <c r="D41" i="1"/>
  <c r="D37" i="1"/>
  <c r="D48" i="1"/>
  <c r="D46" i="1"/>
  <c r="D40" i="1"/>
  <c r="D36" i="1"/>
  <c r="D32" i="1"/>
  <c r="D28" i="1"/>
  <c r="D23" i="1"/>
  <c r="D20" i="1"/>
  <c r="D19" i="1"/>
  <c r="D18" i="1"/>
  <c r="D17" i="1"/>
  <c r="D11" i="1"/>
  <c r="D10" i="1"/>
  <c r="D8" i="1"/>
  <c r="D7" i="1"/>
  <c r="D6" i="1"/>
  <c r="J49" i="1" l="1"/>
  <c r="D49" i="1"/>
  <c r="I54" i="1"/>
  <c r="D29" i="1"/>
  <c r="D30" i="1" s="1"/>
  <c r="J30" i="1"/>
  <c r="J34" i="1"/>
  <c r="J38" i="1"/>
  <c r="J42" i="1"/>
  <c r="D42" i="1"/>
  <c r="C42" i="1"/>
  <c r="D38" i="1"/>
  <c r="B38" i="1"/>
  <c r="D34" i="1"/>
  <c r="J26" i="1"/>
  <c r="D26" i="1"/>
  <c r="J21" i="1"/>
  <c r="D21" i="1"/>
  <c r="B21" i="1"/>
  <c r="J13" i="1"/>
  <c r="H54" i="1"/>
  <c r="D13" i="1"/>
  <c r="C13" i="1"/>
  <c r="B53" i="1" l="1"/>
  <c r="B54" i="1" s="1"/>
  <c r="C53" i="1"/>
  <c r="C54" i="1" s="1"/>
  <c r="C58" i="1" s="1"/>
  <c r="D54" i="1" l="1"/>
  <c r="B58" i="1"/>
  <c r="D58" i="1" s="1"/>
  <c r="D53" i="1"/>
  <c r="J54" i="1"/>
  <c r="J53" i="1"/>
</calcChain>
</file>

<file path=xl/sharedStrings.xml><?xml version="1.0" encoding="utf-8"?>
<sst xmlns="http://schemas.openxmlformats.org/spreadsheetml/2006/main" count="59" uniqueCount="49">
  <si>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</si>
  <si>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</si>
  <si>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</si>
  <si>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</si>
  <si>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</si>
  <si>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</si>
  <si>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</si>
  <si>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</si>
  <si>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</si>
  <si>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</si>
  <si>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</si>
  <si>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</si>
  <si>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</si>
  <si>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</si>
  <si>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Other Admin Expenses</t>
  </si>
  <si>
    <t>Total Admin Operating</t>
  </si>
  <si>
    <t>All Other Police</t>
  </si>
  <si>
    <t>Total Police Operating</t>
  </si>
  <si>
    <t>All Other Street &amp; Hwy</t>
  </si>
  <si>
    <t>Total Street &amp; Hwy Operating</t>
  </si>
  <si>
    <t>All  Other Court</t>
  </si>
  <si>
    <t>Total Alderman Operating</t>
  </si>
  <si>
    <t>All Other Lifequard</t>
  </si>
  <si>
    <t>Total Lifeguard Operating</t>
  </si>
  <si>
    <t>All Other Code Enf.</t>
  </si>
  <si>
    <t>Total Code Enf. Operating</t>
  </si>
  <si>
    <t>All Other Seasonal Police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</si>
  <si>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</si>
  <si>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</si>
  <si>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</si>
  <si>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</si>
  <si>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</si>
  <si>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</si>
  <si>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</si>
  <si>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</si>
  <si>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</si>
  <si>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>Admin Payroll &amp; Benefits</t>
  </si>
  <si>
    <t>Police Payroll &amp; Benefits</t>
  </si>
  <si>
    <t>Police Admin Payroll &amp; Benefits</t>
  </si>
  <si>
    <t>Street&amp;Hwy Payroll &amp; Benefits</t>
  </si>
  <si>
    <t>Alderman Court Payroll &amp; Benefits</t>
  </si>
  <si>
    <t>Lifeguards Payroll &amp; Benefits</t>
  </si>
  <si>
    <t>Code Enf. Payroll &amp; Benefits</t>
  </si>
  <si>
    <t>Seasonal PD Payroll &amp; Benefits</t>
  </si>
  <si>
    <t>Seasonal Admin PD Payroll &amp; Benefits</t>
  </si>
  <si>
    <t>Apr-Nov 2017 Budget</t>
  </si>
  <si>
    <t>Financial Summary: December 2017</t>
  </si>
  <si>
    <t>Dec 2017</t>
  </si>
  <si>
    <t>Apr-Dec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</si>
</sst>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1" fillId="0" borderId="0" xfId="0" applyFont="1" applyBorder="1" applyAlignment="1">
      <alignment wrapText="1"/>
    </xf>
    <xf numFmtId="16" fontId="8" fillId="0" borderId="0" xfId="0" quotePrefix="1" applyNumberFormat="1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19" workbookViewId="0">
      <selection activeCell="K45" sqref="K45"/>
    </sheetView>
  </sheetViews>
  <sheetFormatPr defaultRowHeight="14.4" x14ac:dyDescent="0.3"/>
  <cols>
    <col min="1" max="1" width="2.6640625" customWidth="1"/>
    <col min="2" max="4" width="11.44140625" bestFit="1" customWidth="1"/>
    <col min="5" max="5" width="1.6640625" customWidth="1"/>
    <col min="6" max="6" width="30.6640625" bestFit="1" customWidth="1"/>
    <col min="7" max="7" width="1.6640625" customWidth="1"/>
    <col min="8" max="8" width="19.6640625" hidden="1" customWidth="1"/>
    <col min="9" max="10" width="13.6640625" hidden="1" customWidth="1"/>
    <col min="11" max="11" width="14.33203125" customWidth="1"/>
    <col min="12" max="12" width="13.6640625" customWidth="1"/>
    <col min="13" max="13" width="13.44140625" customWidth="1"/>
  </cols>
  <sheetData>
    <row r="1" spans="1:13" ht="23.25" customHeight="1" x14ac:dyDescent="0.3">
      <c r="A1" s="23"/>
    </row>
    <row r="2" spans="1:13" s="1" customFormat="1" ht="25.8" x14ac:dyDescent="0.5">
      <c r="B2" s="1" t="s">
        <v>46</v>
      </c>
      <c r="H2" s="15" t="s">
        <v>32</v>
      </c>
      <c r="I2" s="14"/>
    </row>
    <row r="3" spans="1:13" ht="13.5" customHeight="1" x14ac:dyDescent="0.3">
      <c r="B3" s="13"/>
    </row>
    <row r="4" spans="1:13" s="5" customFormat="1" ht="28.8" x14ac:dyDescent="0.3">
      <c r="B4" s="2" t="s">
        <v>47</v>
      </c>
      <c r="C4" s="3" t="s">
        <v>0</v>
      </c>
      <c r="D4" s="4" t="s">
        <v>1</v>
      </c>
      <c r="F4" s="6" t="s">
        <v>2</v>
      </c>
      <c r="H4" s="16" t="s">
        <v>33</v>
      </c>
      <c r="I4" s="3" t="s">
        <v>31</v>
      </c>
      <c r="J4" s="3" t="s">
        <v>1</v>
      </c>
      <c r="K4" s="22" t="s">
        <v>48</v>
      </c>
      <c r="L4" s="21" t="s">
        <v>45</v>
      </c>
      <c r="M4" s="4" t="s">
        <v>1</v>
      </c>
    </row>
    <row r="5" spans="1:13" ht="6" customHeight="1" x14ac:dyDescent="0.3"/>
    <row r="6" spans="1:13" x14ac:dyDescent="0.3">
      <c r="B6" s="9">
        <v>24438</v>
      </c>
      <c r="C6" s="9">
        <v>25000</v>
      </c>
      <c r="D6" s="9">
        <f>B6-C6</f>
        <v>-562</v>
      </c>
      <c r="F6" t="s">
        <v>3</v>
      </c>
      <c r="G6" t="s">
        <v>32</v>
      </c>
      <c r="H6" s="9"/>
      <c r="I6" s="9"/>
      <c r="J6" s="9">
        <f>H6-I6</f>
        <v>0</v>
      </c>
      <c r="K6" s="9">
        <v>611330</v>
      </c>
      <c r="L6" s="9">
        <v>410000</v>
      </c>
      <c r="M6" s="9">
        <f>K6-L6</f>
        <v>201330</v>
      </c>
    </row>
    <row r="7" spans="1:13" x14ac:dyDescent="0.3">
      <c r="B7" s="9">
        <v>10162</v>
      </c>
      <c r="C7" s="9">
        <v>6125</v>
      </c>
      <c r="D7" s="9">
        <f t="shared" ref="D7:D11" si="0">B7-C7</f>
        <v>4037</v>
      </c>
      <c r="F7" t="s">
        <v>4</v>
      </c>
      <c r="H7" s="9"/>
      <c r="I7" s="9"/>
      <c r="J7" s="9">
        <f t="shared" ref="J7:J12" si="1">H7-I7</f>
        <v>0</v>
      </c>
      <c r="K7" s="9">
        <v>468074</v>
      </c>
      <c r="L7" s="9">
        <v>511875</v>
      </c>
      <c r="M7" s="9">
        <f t="shared" ref="M7:M11" si="2">K7-L7</f>
        <v>-43801</v>
      </c>
    </row>
    <row r="8" spans="1:13" ht="36.75" customHeight="1" x14ac:dyDescent="0.3">
      <c r="B8" s="9">
        <v>327</v>
      </c>
      <c r="C8" s="9">
        <v>3718</v>
      </c>
      <c r="D8" s="9">
        <f t="shared" si="0"/>
        <v>-3391</v>
      </c>
      <c r="F8" t="s">
        <v>5</v>
      </c>
      <c r="H8" s="9"/>
      <c r="I8" s="9"/>
      <c r="J8" s="9">
        <f t="shared" si="1"/>
        <v>0</v>
      </c>
      <c r="K8" s="9">
        <v>82498</v>
      </c>
      <c r="L8" s="9">
        <v>117877</v>
      </c>
      <c r="M8" s="9">
        <f t="shared" si="2"/>
        <v>-35379</v>
      </c>
    </row>
    <row r="9" spans="1:13" x14ac:dyDescent="0.3">
      <c r="B9" s="9">
        <v>599</v>
      </c>
      <c r="C9" s="9">
        <v>0</v>
      </c>
      <c r="D9" s="9">
        <f t="shared" si="0"/>
        <v>599</v>
      </c>
      <c r="F9" t="s">
        <v>6</v>
      </c>
      <c r="H9" s="9"/>
      <c r="I9" s="9"/>
      <c r="J9" s="9">
        <f t="shared" si="1"/>
        <v>0</v>
      </c>
      <c r="K9" s="9">
        <v>610100</v>
      </c>
      <c r="L9" s="9">
        <v>526592</v>
      </c>
      <c r="M9" s="9">
        <f t="shared" si="2"/>
        <v>83508</v>
      </c>
    </row>
    <row r="10" spans="1:13" x14ac:dyDescent="0.3">
      <c r="B10" s="9">
        <v>20</v>
      </c>
      <c r="C10" s="9">
        <v>0</v>
      </c>
      <c r="D10" s="9">
        <f t="shared" si="0"/>
        <v>20</v>
      </c>
      <c r="F10" t="s">
        <v>7</v>
      </c>
      <c r="H10" s="9"/>
      <c r="I10" s="9"/>
      <c r="J10" s="9">
        <f t="shared" si="1"/>
        <v>0</v>
      </c>
      <c r="K10" s="9">
        <v>182423</v>
      </c>
      <c r="L10" s="9">
        <v>205000</v>
      </c>
      <c r="M10" s="9">
        <f t="shared" si="2"/>
        <v>-22577</v>
      </c>
    </row>
    <row r="11" spans="1:13" x14ac:dyDescent="0.3">
      <c r="B11" s="9">
        <v>5223</v>
      </c>
      <c r="C11" s="9">
        <v>22195</v>
      </c>
      <c r="D11" s="9">
        <f t="shared" si="0"/>
        <v>-16972</v>
      </c>
      <c r="F11" t="s">
        <v>8</v>
      </c>
      <c r="H11" s="9"/>
      <c r="I11" s="9"/>
      <c r="J11" s="9">
        <f t="shared" si="1"/>
        <v>0</v>
      </c>
      <c r="K11" s="9">
        <v>357977</v>
      </c>
      <c r="L11" s="9">
        <v>381852</v>
      </c>
      <c r="M11" s="9">
        <f t="shared" si="2"/>
        <v>-23875</v>
      </c>
    </row>
    <row r="12" spans="1:13" x14ac:dyDescent="0.3">
      <c r="B12" s="9">
        <v>9847</v>
      </c>
      <c r="C12" s="9">
        <v>35462</v>
      </c>
      <c r="D12" s="9">
        <f>B12-C12</f>
        <v>-25615</v>
      </c>
      <c r="F12" t="s">
        <v>9</v>
      </c>
      <c r="H12" s="9"/>
      <c r="I12" s="9"/>
      <c r="J12" s="9">
        <f t="shared" si="1"/>
        <v>0</v>
      </c>
      <c r="K12" s="9">
        <v>512411</v>
      </c>
      <c r="L12" s="9">
        <v>304038</v>
      </c>
      <c r="M12" s="9">
        <f>K12-L12</f>
        <v>208373</v>
      </c>
    </row>
    <row r="13" spans="1:13" ht="18" x14ac:dyDescent="0.35">
      <c r="B13" s="10">
        <f>SUM(B6:B12)</f>
        <v>50616</v>
      </c>
      <c r="C13" s="10">
        <f t="shared" ref="C13:D13" si="3">SUM(C6:C12)</f>
        <v>92500</v>
      </c>
      <c r="D13" s="10">
        <f t="shared" si="3"/>
        <v>-41884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2824813</v>
      </c>
      <c r="L13" s="10">
        <f t="shared" ref="L13:M13" si="6">SUM(L6:L12)</f>
        <v>2457234</v>
      </c>
      <c r="M13" s="10">
        <f t="shared" si="6"/>
        <v>367579</v>
      </c>
    </row>
    <row r="14" spans="1:13" ht="13.5" customHeight="1" x14ac:dyDescent="0.3"/>
    <row r="15" spans="1:13" s="5" customFormat="1" ht="30.75" customHeight="1" x14ac:dyDescent="0.3">
      <c r="B15" s="2" t="str">
        <f>B4</f>
        <v>Dec 2017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Apr-Dec 2017</v>
      </c>
      <c r="L15" s="21" t="str">
        <f>L4</f>
        <v>Apr-Nov 2017 Budget</v>
      </c>
      <c r="M15" s="4" t="s">
        <v>1</v>
      </c>
    </row>
    <row r="16" spans="1:13" ht="9" customHeight="1" x14ac:dyDescent="0.3"/>
    <row r="17" spans="1:13" x14ac:dyDescent="0.3">
      <c r="B17" s="9">
        <v>28399</v>
      </c>
      <c r="C17" s="9">
        <v>5000</v>
      </c>
      <c r="D17" s="9">
        <f t="shared" ref="D17:D20" si="7">B17-C17</f>
        <v>23399</v>
      </c>
      <c r="F17" t="s">
        <v>12</v>
      </c>
      <c r="H17" s="9"/>
      <c r="I17" s="9"/>
      <c r="J17" s="9">
        <f t="shared" ref="J17:J20" si="8">H17-I17</f>
        <v>0</v>
      </c>
      <c r="K17" s="9">
        <v>464181</v>
      </c>
      <c r="L17" s="9">
        <v>45000</v>
      </c>
      <c r="M17" s="9">
        <f t="shared" ref="M17:M20" si="9">K17-L17</f>
        <v>419181</v>
      </c>
    </row>
    <row r="18" spans="1:13" x14ac:dyDescent="0.3">
      <c r="B18" s="9">
        <v>3680</v>
      </c>
      <c r="C18" s="9">
        <v>6670</v>
      </c>
      <c r="D18" s="9">
        <f t="shared" si="7"/>
        <v>-2990</v>
      </c>
      <c r="F18" t="s">
        <v>13</v>
      </c>
      <c r="H18" s="9"/>
      <c r="I18" s="9"/>
      <c r="J18" s="9">
        <f t="shared" si="8"/>
        <v>0</v>
      </c>
      <c r="K18" s="9">
        <v>50026</v>
      </c>
      <c r="L18" s="9">
        <v>59990</v>
      </c>
      <c r="M18" s="9">
        <f t="shared" si="9"/>
        <v>-9964</v>
      </c>
    </row>
    <row r="19" spans="1:13" x14ac:dyDescent="0.3">
      <c r="B19" s="9">
        <v>27013</v>
      </c>
      <c r="C19" s="9">
        <v>23054</v>
      </c>
      <c r="D19" s="9">
        <f t="shared" si="7"/>
        <v>3959</v>
      </c>
      <c r="F19" t="s">
        <v>36</v>
      </c>
      <c r="H19" s="9"/>
      <c r="I19" s="9"/>
      <c r="J19" s="9">
        <f t="shared" si="8"/>
        <v>0</v>
      </c>
      <c r="K19" s="9">
        <v>243016</v>
      </c>
      <c r="L19" s="9">
        <v>270686</v>
      </c>
      <c r="M19" s="9">
        <f t="shared" si="9"/>
        <v>-27670</v>
      </c>
    </row>
    <row r="20" spans="1:13" x14ac:dyDescent="0.3">
      <c r="B20" s="9">
        <v>16196</v>
      </c>
      <c r="C20" s="9">
        <v>22646</v>
      </c>
      <c r="D20" s="9">
        <f t="shared" si="7"/>
        <v>-6450</v>
      </c>
      <c r="F20" t="s">
        <v>14</v>
      </c>
      <c r="H20" s="9"/>
      <c r="I20" s="9"/>
      <c r="J20" s="9">
        <f t="shared" si="8"/>
        <v>0</v>
      </c>
      <c r="K20" s="9">
        <v>376791</v>
      </c>
      <c r="L20" s="9">
        <v>263107</v>
      </c>
      <c r="M20" s="9">
        <f t="shared" si="9"/>
        <v>113684</v>
      </c>
    </row>
    <row r="21" spans="1:13" s="8" customFormat="1" ht="15.6" x14ac:dyDescent="0.3">
      <c r="B21" s="11">
        <f>SUM(B17:B20)</f>
        <v>75288</v>
      </c>
      <c r="C21" s="11">
        <f t="shared" ref="C21:D21" si="10">SUM(C17:C20)</f>
        <v>57370</v>
      </c>
      <c r="D21" s="11">
        <f t="shared" si="10"/>
        <v>17918</v>
      </c>
      <c r="F21" s="8" t="s">
        <v>15</v>
      </c>
      <c r="H21" s="11">
        <f>SUM(H17:H20)</f>
        <v>0</v>
      </c>
      <c r="I21" s="11">
        <f t="shared" ref="I21" si="11">SUM(I17:I20)</f>
        <v>0</v>
      </c>
      <c r="J21" s="11">
        <f t="shared" ref="J21" si="12">SUM(J17:J20)</f>
        <v>0</v>
      </c>
      <c r="K21" s="11">
        <f>SUM(K17:K20)</f>
        <v>1134014</v>
      </c>
      <c r="L21" s="11">
        <f t="shared" ref="L21" si="13">SUM(L17:L20)</f>
        <v>638783</v>
      </c>
      <c r="M21" s="11">
        <f t="shared" ref="M21" si="14">SUM(M17:M20)</f>
        <v>495231</v>
      </c>
    </row>
    <row r="22" spans="1:13" ht="12" customHeight="1" x14ac:dyDescent="0.3">
      <c r="H22" s="12"/>
      <c r="I22" s="12"/>
      <c r="J22" s="12"/>
    </row>
    <row r="23" spans="1:13" x14ac:dyDescent="0.3">
      <c r="B23" s="9">
        <v>40388</v>
      </c>
      <c r="C23" s="9">
        <v>54957</v>
      </c>
      <c r="D23" s="9">
        <f t="shared" ref="D23:D25" si="15">B23-C23</f>
        <v>-14569</v>
      </c>
      <c r="F23" t="s">
        <v>37</v>
      </c>
      <c r="H23" s="9"/>
      <c r="I23" s="9"/>
      <c r="J23" s="9">
        <f t="shared" ref="J23:J25" si="16">H23-I23</f>
        <v>0</v>
      </c>
      <c r="K23" s="9">
        <v>511674</v>
      </c>
      <c r="L23" s="9">
        <v>520735</v>
      </c>
      <c r="M23" s="9">
        <f t="shared" ref="M23:M25" si="17">K23-L23</f>
        <v>-9061</v>
      </c>
    </row>
    <row r="24" spans="1:13" x14ac:dyDescent="0.3">
      <c r="B24" s="9">
        <v>9959</v>
      </c>
      <c r="C24" s="9">
        <v>8686</v>
      </c>
      <c r="D24" s="9">
        <f t="shared" si="15"/>
        <v>1273</v>
      </c>
      <c r="F24" t="s">
        <v>38</v>
      </c>
      <c r="H24" s="9"/>
      <c r="I24" s="9"/>
      <c r="J24" s="9"/>
      <c r="K24" s="9">
        <v>110438</v>
      </c>
      <c r="L24" s="9">
        <v>88843</v>
      </c>
      <c r="M24" s="9">
        <f t="shared" si="17"/>
        <v>21595</v>
      </c>
    </row>
    <row r="25" spans="1:13" x14ac:dyDescent="0.3">
      <c r="B25" s="9">
        <v>8187</v>
      </c>
      <c r="C25" s="9">
        <v>17041</v>
      </c>
      <c r="D25" s="9">
        <f t="shared" si="15"/>
        <v>-8854</v>
      </c>
      <c r="F25" t="s">
        <v>16</v>
      </c>
      <c r="H25" s="9"/>
      <c r="I25" s="9"/>
      <c r="J25" s="9">
        <f t="shared" si="16"/>
        <v>0</v>
      </c>
      <c r="K25" s="9">
        <v>179805</v>
      </c>
      <c r="L25" s="9">
        <v>167282</v>
      </c>
      <c r="M25" s="9">
        <f t="shared" si="17"/>
        <v>12523</v>
      </c>
    </row>
    <row r="26" spans="1:13" s="8" customFormat="1" ht="15.6" x14ac:dyDescent="0.3">
      <c r="B26" s="11">
        <f>B25+B24+B23</f>
        <v>58534</v>
      </c>
      <c r="C26" s="11">
        <f>C25+C24+C23</f>
        <v>80684</v>
      </c>
      <c r="D26" s="11">
        <f>B26-C26</f>
        <v>-22150</v>
      </c>
      <c r="F26" s="8" t="s">
        <v>17</v>
      </c>
      <c r="H26" s="11">
        <f>H25+H23</f>
        <v>0</v>
      </c>
      <c r="I26" s="11">
        <f t="shared" ref="I26" si="18">I25+I23</f>
        <v>0</v>
      </c>
      <c r="J26" s="11">
        <f>J25+J23</f>
        <v>0</v>
      </c>
      <c r="K26" s="11">
        <f>K25+K24+K23</f>
        <v>801917</v>
      </c>
      <c r="L26" s="11">
        <f>L25+L24+L23</f>
        <v>776860</v>
      </c>
      <c r="M26" s="11">
        <f>SUM(M23:M25)</f>
        <v>25057</v>
      </c>
    </row>
    <row r="27" spans="1:13" ht="12" customHeight="1" x14ac:dyDescent="0.3">
      <c r="H27" s="12"/>
      <c r="I27" s="12"/>
      <c r="J27" s="12"/>
    </row>
    <row r="28" spans="1:13" x14ac:dyDescent="0.3">
      <c r="A28" t="s">
        <v>32</v>
      </c>
      <c r="B28" s="9">
        <v>9102</v>
      </c>
      <c r="C28" s="9">
        <v>9792</v>
      </c>
      <c r="D28" s="9">
        <f t="shared" ref="D28:D29" si="19">B28-C28</f>
        <v>-690</v>
      </c>
      <c r="F28" t="s">
        <v>39</v>
      </c>
      <c r="H28" s="9"/>
      <c r="I28" s="9"/>
      <c r="J28" s="9">
        <f t="shared" ref="J28:J29" si="20">H28-I28</f>
        <v>0</v>
      </c>
      <c r="K28" s="9">
        <v>94432</v>
      </c>
      <c r="L28" s="9">
        <v>80804</v>
      </c>
      <c r="M28" s="9">
        <f t="shared" ref="M28:M29" si="21">K28-L28</f>
        <v>13628</v>
      </c>
    </row>
    <row r="29" spans="1:13" x14ac:dyDescent="0.3">
      <c r="B29" s="9">
        <v>971</v>
      </c>
      <c r="C29" s="9">
        <v>5374</v>
      </c>
      <c r="D29" s="9">
        <f t="shared" si="19"/>
        <v>-4403</v>
      </c>
      <c r="F29" t="s">
        <v>18</v>
      </c>
      <c r="H29" s="9"/>
      <c r="I29" s="9"/>
      <c r="J29" s="9">
        <f t="shared" si="20"/>
        <v>0</v>
      </c>
      <c r="K29" s="9">
        <v>41661</v>
      </c>
      <c r="L29" s="9">
        <v>45816</v>
      </c>
      <c r="M29" s="9">
        <f t="shared" si="21"/>
        <v>-4155</v>
      </c>
    </row>
    <row r="30" spans="1:13" s="8" customFormat="1" ht="15.6" x14ac:dyDescent="0.3">
      <c r="B30" s="11">
        <f>SUM(B28:B29)</f>
        <v>10073</v>
      </c>
      <c r="C30" s="11">
        <f>SUM(C28:C29)</f>
        <v>15166</v>
      </c>
      <c r="D30" s="11">
        <f>D29+D28</f>
        <v>-5093</v>
      </c>
      <c r="F30" s="8" t="s">
        <v>19</v>
      </c>
      <c r="H30" s="11">
        <f>SUM(H28:H29)</f>
        <v>0</v>
      </c>
      <c r="I30" s="11">
        <f>SUM(I28:I29)</f>
        <v>0</v>
      </c>
      <c r="J30" s="11">
        <f>J29+J28</f>
        <v>0</v>
      </c>
      <c r="K30" s="11">
        <f>SUM(K28:K29)</f>
        <v>136093</v>
      </c>
      <c r="L30" s="11">
        <f>SUM(L28:L29)</f>
        <v>126620</v>
      </c>
      <c r="M30" s="11">
        <f>M29+M28</f>
        <v>9473</v>
      </c>
    </row>
    <row r="31" spans="1:13" ht="12" customHeight="1" x14ac:dyDescent="0.3">
      <c r="H31" s="12"/>
      <c r="I31" s="12"/>
      <c r="J31" s="12"/>
    </row>
    <row r="32" spans="1:13" x14ac:dyDescent="0.3">
      <c r="B32" s="9">
        <v>3291</v>
      </c>
      <c r="C32" s="9">
        <v>3788</v>
      </c>
      <c r="D32" s="9">
        <f t="shared" ref="D32:D33" si="22">B32-C32</f>
        <v>-497</v>
      </c>
      <c r="F32" t="s">
        <v>40</v>
      </c>
      <c r="H32" s="9"/>
      <c r="I32" s="9"/>
      <c r="J32" s="9">
        <f t="shared" ref="J32:J33" si="23">H32-I32</f>
        <v>0</v>
      </c>
      <c r="K32" s="9">
        <v>50679</v>
      </c>
      <c r="L32" s="9">
        <v>46364</v>
      </c>
      <c r="M32" s="9">
        <f t="shared" ref="M32:M33" si="24">K32-L32</f>
        <v>4315</v>
      </c>
    </row>
    <row r="33" spans="2:13" x14ac:dyDescent="0.3">
      <c r="B33" s="9">
        <v>24</v>
      </c>
      <c r="C33" s="9">
        <v>250</v>
      </c>
      <c r="D33" s="9">
        <f t="shared" si="22"/>
        <v>-226</v>
      </c>
      <c r="F33" t="s">
        <v>20</v>
      </c>
      <c r="H33" s="9"/>
      <c r="I33" s="9"/>
      <c r="J33" s="9">
        <f t="shared" si="23"/>
        <v>0</v>
      </c>
      <c r="K33" s="9">
        <v>4966</v>
      </c>
      <c r="L33" s="9">
        <v>3076</v>
      </c>
      <c r="M33" s="9">
        <f t="shared" si="24"/>
        <v>1890</v>
      </c>
    </row>
    <row r="34" spans="2:13" s="8" customFormat="1" ht="15.6" x14ac:dyDescent="0.3">
      <c r="B34" s="11">
        <f t="shared" ref="B34:C34" si="25">B33+B32</f>
        <v>3315</v>
      </c>
      <c r="C34" s="11">
        <f t="shared" si="25"/>
        <v>4038</v>
      </c>
      <c r="D34" s="11">
        <f t="shared" ref="D34" si="26">D33+D32</f>
        <v>-723</v>
      </c>
      <c r="F34" s="8" t="s">
        <v>21</v>
      </c>
      <c r="H34" s="11">
        <f>H33+H32</f>
        <v>0</v>
      </c>
      <c r="I34" s="11">
        <f t="shared" ref="I34" si="27">I33+I32</f>
        <v>0</v>
      </c>
      <c r="J34" s="11">
        <f t="shared" ref="J34:M34" si="28">J33+J32</f>
        <v>0</v>
      </c>
      <c r="K34" s="11">
        <f t="shared" si="28"/>
        <v>55645</v>
      </c>
      <c r="L34" s="11">
        <f t="shared" si="28"/>
        <v>49440</v>
      </c>
      <c r="M34" s="11">
        <f t="shared" si="28"/>
        <v>6205</v>
      </c>
    </row>
    <row r="35" spans="2:13" ht="12" customHeight="1" x14ac:dyDescent="0.3">
      <c r="H35" s="12"/>
      <c r="I35" s="12"/>
      <c r="J35" s="12"/>
    </row>
    <row r="36" spans="2:13" x14ac:dyDescent="0.3">
      <c r="B36" s="9">
        <v>1502</v>
      </c>
      <c r="C36" s="9">
        <v>1499</v>
      </c>
      <c r="D36" s="9">
        <f t="shared" ref="D36:D37" si="29">B36-C36</f>
        <v>3</v>
      </c>
      <c r="F36" t="s">
        <v>41</v>
      </c>
      <c r="H36" s="9"/>
      <c r="I36" s="9"/>
      <c r="J36" s="9">
        <f t="shared" ref="J36:J37" si="30">H36-I36</f>
        <v>0</v>
      </c>
      <c r="K36" s="9">
        <v>321747</v>
      </c>
      <c r="L36" s="9">
        <v>314204</v>
      </c>
      <c r="M36" s="9">
        <f t="shared" ref="M36:M37" si="31">K36-L36</f>
        <v>7543</v>
      </c>
    </row>
    <row r="37" spans="2:13" x14ac:dyDescent="0.3">
      <c r="B37" s="9">
        <v>2850</v>
      </c>
      <c r="C37" s="9">
        <v>1066</v>
      </c>
      <c r="D37" s="9">
        <f t="shared" si="29"/>
        <v>1784</v>
      </c>
      <c r="F37" t="s">
        <v>22</v>
      </c>
      <c r="H37" s="9"/>
      <c r="I37" s="9"/>
      <c r="J37" s="9">
        <f t="shared" si="30"/>
        <v>0</v>
      </c>
      <c r="K37" s="9">
        <v>39907</v>
      </c>
      <c r="L37" s="9">
        <v>21731</v>
      </c>
      <c r="M37" s="9">
        <f t="shared" si="31"/>
        <v>18176</v>
      </c>
    </row>
    <row r="38" spans="2:13" s="8" customFormat="1" ht="15.6" x14ac:dyDescent="0.3">
      <c r="B38" s="11">
        <f>B37+B36</f>
        <v>4352</v>
      </c>
      <c r="C38" s="11">
        <f>C37+C36</f>
        <v>2565</v>
      </c>
      <c r="D38" s="11">
        <f t="shared" ref="D38" si="32">D37+D36</f>
        <v>1787</v>
      </c>
      <c r="F38" s="8" t="s">
        <v>23</v>
      </c>
      <c r="H38" s="11">
        <f>H37+H36</f>
        <v>0</v>
      </c>
      <c r="I38" s="11">
        <f t="shared" ref="I38" si="33">I37+I36</f>
        <v>0</v>
      </c>
      <c r="J38" s="11">
        <f t="shared" ref="J38" si="34">J37+J36</f>
        <v>0</v>
      </c>
      <c r="K38" s="11">
        <f>K37+K36</f>
        <v>361654</v>
      </c>
      <c r="L38" s="11">
        <f>L37+L36</f>
        <v>335935</v>
      </c>
      <c r="M38" s="11">
        <f t="shared" ref="M38" si="35">M37+M36</f>
        <v>25719</v>
      </c>
    </row>
    <row r="39" spans="2:13" ht="12" customHeight="1" x14ac:dyDescent="0.3">
      <c r="H39" s="12"/>
      <c r="I39" s="12"/>
      <c r="J39" s="12"/>
    </row>
    <row r="40" spans="2:13" x14ac:dyDescent="0.3">
      <c r="B40" s="9">
        <v>15663</v>
      </c>
      <c r="C40" s="9">
        <v>11047</v>
      </c>
      <c r="D40" s="9">
        <f t="shared" ref="D40:D41" si="36">B40-C40</f>
        <v>4616</v>
      </c>
      <c r="F40" t="s">
        <v>42</v>
      </c>
      <c r="H40" s="9"/>
      <c r="I40" s="9"/>
      <c r="J40" s="9">
        <f t="shared" ref="J40:J41" si="37">H40-I40</f>
        <v>0</v>
      </c>
      <c r="K40" s="9">
        <v>215702</v>
      </c>
      <c r="L40" s="9">
        <v>154382</v>
      </c>
      <c r="M40" s="9">
        <f t="shared" ref="M40:M41" si="38">K40-L40</f>
        <v>61320</v>
      </c>
    </row>
    <row r="41" spans="2:13" x14ac:dyDescent="0.3">
      <c r="B41" s="9">
        <v>377</v>
      </c>
      <c r="C41" s="9">
        <v>93</v>
      </c>
      <c r="D41" s="9">
        <f t="shared" si="36"/>
        <v>284</v>
      </c>
      <c r="F41" t="s">
        <v>24</v>
      </c>
      <c r="H41" s="9"/>
      <c r="I41" s="9"/>
      <c r="J41" s="9">
        <f t="shared" si="37"/>
        <v>0</v>
      </c>
      <c r="K41" s="9">
        <v>18180</v>
      </c>
      <c r="L41" s="9">
        <v>5382</v>
      </c>
      <c r="M41" s="9">
        <f t="shared" si="38"/>
        <v>12798</v>
      </c>
    </row>
    <row r="42" spans="2:13" s="8" customFormat="1" ht="15.6" x14ac:dyDescent="0.3">
      <c r="B42" s="11">
        <f>B41+B40</f>
        <v>16040</v>
      </c>
      <c r="C42" s="11">
        <f t="shared" ref="C42" si="39">C41+C40</f>
        <v>11140</v>
      </c>
      <c r="D42" s="11">
        <f t="shared" ref="D42" si="40">D41+D40</f>
        <v>4900</v>
      </c>
      <c r="F42" s="8" t="s">
        <v>25</v>
      </c>
      <c r="H42" s="11">
        <f>H41+H40</f>
        <v>0</v>
      </c>
      <c r="I42" s="11">
        <f t="shared" ref="I42" si="41">I41+I40</f>
        <v>0</v>
      </c>
      <c r="J42" s="11">
        <f t="shared" ref="J42" si="42">J41+J40</f>
        <v>0</v>
      </c>
      <c r="K42" s="11">
        <f>K40+K41</f>
        <v>233882</v>
      </c>
      <c r="L42" s="11">
        <f t="shared" ref="L42" si="43">L41+L40</f>
        <v>159764</v>
      </c>
      <c r="M42" s="11">
        <f t="shared" ref="M42" si="44">M41+M40</f>
        <v>74118</v>
      </c>
    </row>
    <row r="43" spans="2:13" ht="12" customHeight="1" x14ac:dyDescent="0.3">
      <c r="H43" s="12"/>
      <c r="I43" s="12"/>
      <c r="J43" s="12"/>
    </row>
    <row r="44" spans="2:13" s="8" customFormat="1" ht="15.6" x14ac:dyDescent="0.3">
      <c r="B44" s="11">
        <v>-5240</v>
      </c>
      <c r="C44" s="11">
        <v>1683</v>
      </c>
      <c r="D44" s="11">
        <f>B44-C44</f>
        <v>-6923</v>
      </c>
      <c r="F44" s="8" t="s">
        <v>29</v>
      </c>
      <c r="H44" s="11"/>
      <c r="I44" s="11"/>
      <c r="J44" s="11">
        <f>H44-I44</f>
        <v>0</v>
      </c>
      <c r="K44" s="11">
        <v>2917</v>
      </c>
      <c r="L44" s="11">
        <v>9471</v>
      </c>
      <c r="M44" s="11">
        <f>K44-L44</f>
        <v>-6554</v>
      </c>
    </row>
    <row r="45" spans="2:13" ht="12" customHeight="1" x14ac:dyDescent="0.3">
      <c r="H45" s="12"/>
      <c r="I45" s="12"/>
      <c r="J45" s="12"/>
    </row>
    <row r="46" spans="2:13" x14ac:dyDescent="0.3">
      <c r="B46" s="9">
        <v>1891</v>
      </c>
      <c r="C46" s="9">
        <v>2006</v>
      </c>
      <c r="D46" s="9">
        <f t="shared" ref="D46:D48" si="45">B46-C46</f>
        <v>-115</v>
      </c>
      <c r="F46" t="s">
        <v>43</v>
      </c>
      <c r="H46" s="9"/>
      <c r="I46" s="9"/>
      <c r="J46" s="9">
        <f t="shared" ref="J46:J48" si="46">H46-I46</f>
        <v>0</v>
      </c>
      <c r="K46" s="9">
        <v>206551</v>
      </c>
      <c r="L46" s="9">
        <v>244614</v>
      </c>
      <c r="M46" s="9">
        <f t="shared" ref="M46:M48" si="47">K46-L46</f>
        <v>-38063</v>
      </c>
    </row>
    <row r="47" spans="2:13" x14ac:dyDescent="0.3">
      <c r="B47" s="9">
        <v>0</v>
      </c>
      <c r="C47" s="9">
        <v>0</v>
      </c>
      <c r="D47" s="9">
        <f t="shared" si="45"/>
        <v>0</v>
      </c>
      <c r="F47" t="s">
        <v>44</v>
      </c>
      <c r="H47" s="9"/>
      <c r="I47" s="9"/>
      <c r="J47" s="9"/>
      <c r="K47" s="9">
        <v>0</v>
      </c>
      <c r="L47" s="9">
        <v>0</v>
      </c>
      <c r="M47" s="9">
        <f t="shared" si="47"/>
        <v>0</v>
      </c>
    </row>
    <row r="48" spans="2:13" x14ac:dyDescent="0.3">
      <c r="B48" s="9">
        <v>2419</v>
      </c>
      <c r="C48" s="9">
        <v>653</v>
      </c>
      <c r="D48" s="9">
        <f t="shared" si="45"/>
        <v>1766</v>
      </c>
      <c r="F48" t="s">
        <v>26</v>
      </c>
      <c r="H48" s="9"/>
      <c r="I48" s="9"/>
      <c r="J48" s="9">
        <f t="shared" si="46"/>
        <v>0</v>
      </c>
      <c r="K48" s="9">
        <v>15782</v>
      </c>
      <c r="L48" s="9">
        <v>12296</v>
      </c>
      <c r="M48" s="9">
        <f t="shared" si="47"/>
        <v>3486</v>
      </c>
    </row>
    <row r="49" spans="2:13" s="8" customFormat="1" ht="15.6" x14ac:dyDescent="0.3">
      <c r="B49" s="11">
        <f>B48+B47+B46</f>
        <v>4310</v>
      </c>
      <c r="C49" s="11">
        <f t="shared" ref="C49" si="48">C48+C46</f>
        <v>2659</v>
      </c>
      <c r="D49" s="11">
        <f>SUM(D46:D48)</f>
        <v>1651</v>
      </c>
      <c r="F49" s="8" t="s">
        <v>17</v>
      </c>
      <c r="H49" s="11">
        <f>H48+H46</f>
        <v>0</v>
      </c>
      <c r="I49" s="11">
        <f t="shared" ref="I49" si="49">I48+I46</f>
        <v>0</v>
      </c>
      <c r="J49" s="11">
        <f>J48+J46</f>
        <v>0</v>
      </c>
      <c r="K49" s="11">
        <f>K48+K47+K46</f>
        <v>222333</v>
      </c>
      <c r="L49" s="11">
        <f t="shared" ref="L49" si="50">L48+L46</f>
        <v>256910</v>
      </c>
      <c r="M49" s="11">
        <f>SUM(M46:M48)</f>
        <v>-34577</v>
      </c>
    </row>
    <row r="50" spans="2:13" ht="10.5" customHeight="1" x14ac:dyDescent="0.3">
      <c r="B50" s="12"/>
      <c r="C50" s="12"/>
      <c r="D50" s="12"/>
      <c r="H50" s="12"/>
      <c r="I50" s="12"/>
      <c r="J50" s="12"/>
      <c r="K50" s="12"/>
      <c r="L50" s="12"/>
      <c r="M50" s="12"/>
    </row>
    <row r="51" spans="2:13" s="8" customFormat="1" ht="15.6" x14ac:dyDescent="0.3">
      <c r="B51" s="11">
        <v>10195</v>
      </c>
      <c r="C51" s="11">
        <v>21478</v>
      </c>
      <c r="D51" s="11">
        <f>B51-C51</f>
        <v>-11283</v>
      </c>
      <c r="F51" s="8" t="s">
        <v>30</v>
      </c>
      <c r="H51" s="11"/>
      <c r="I51" s="11"/>
      <c r="J51" s="11">
        <f>H51-I51</f>
        <v>0</v>
      </c>
      <c r="K51" s="11">
        <v>87113</v>
      </c>
      <c r="L51" s="11">
        <v>112632</v>
      </c>
      <c r="M51" s="11">
        <f>K51-L51</f>
        <v>-25519</v>
      </c>
    </row>
    <row r="52" spans="2:13" ht="12" customHeight="1" x14ac:dyDescent="0.3">
      <c r="H52" s="12"/>
      <c r="I52" s="12"/>
      <c r="J52" s="12"/>
    </row>
    <row r="53" spans="2:13" ht="18" x14ac:dyDescent="0.35">
      <c r="B53" s="10">
        <f>B49+B44+B42+B38+B34+B30+B26+B21+B51</f>
        <v>176867</v>
      </c>
      <c r="C53" s="10">
        <f>C49+C44+C42+C38+C34+C30+C26+C21+C51</f>
        <v>196783</v>
      </c>
      <c r="D53" s="10">
        <f>B53-C53</f>
        <v>-19916</v>
      </c>
      <c r="E53" s="7"/>
      <c r="F53" s="7" t="s">
        <v>27</v>
      </c>
      <c r="G53" s="7"/>
      <c r="H53" s="10">
        <f>H49+H44+H42+H38+H34+H30+H26+H21+H51</f>
        <v>0</v>
      </c>
      <c r="I53" s="10">
        <f>I49+I44+I42+I38+I34+I30+I26+I21+I51</f>
        <v>0</v>
      </c>
      <c r="J53" s="10">
        <f>H53-I53</f>
        <v>0</v>
      </c>
      <c r="K53" s="10">
        <f>K49+K44+K42+K38+K34+K30+K26+K21+K51</f>
        <v>3035568</v>
      </c>
      <c r="L53" s="10">
        <f>L49+L44+L42+L38+L34+L30+L26+L21+L51</f>
        <v>2466415</v>
      </c>
      <c r="M53" s="10">
        <f>K53-L53</f>
        <v>569153</v>
      </c>
    </row>
    <row r="54" spans="2:13" ht="18" x14ac:dyDescent="0.35">
      <c r="B54" s="10">
        <f>B13-B53</f>
        <v>-126251</v>
      </c>
      <c r="C54" s="10">
        <f>C13-C53</f>
        <v>-104283</v>
      </c>
      <c r="D54" s="10">
        <f>B54-C54</f>
        <v>-21968</v>
      </c>
      <c r="E54" s="7"/>
      <c r="F54" s="7" t="s">
        <v>28</v>
      </c>
      <c r="G54" s="7"/>
      <c r="H54" s="10">
        <f>H13-H53</f>
        <v>0</v>
      </c>
      <c r="I54" s="10">
        <f>I13-I53</f>
        <v>0</v>
      </c>
      <c r="J54" s="10">
        <f>H54-I54</f>
        <v>0</v>
      </c>
      <c r="K54" s="10">
        <f>K13-K53</f>
        <v>-210755</v>
      </c>
      <c r="L54" s="10">
        <f>L13-L53</f>
        <v>-9181</v>
      </c>
      <c r="M54" s="10">
        <f>K54-L54</f>
        <v>-201574</v>
      </c>
    </row>
    <row r="55" spans="2:13" ht="12" customHeight="1" x14ac:dyDescent="0.3">
      <c r="H55" s="12"/>
      <c r="I55" s="12"/>
      <c r="J55" s="12"/>
    </row>
    <row r="56" spans="2:13" ht="18" x14ac:dyDescent="0.35">
      <c r="B56" s="17">
        <v>51482</v>
      </c>
      <c r="C56" s="17">
        <v>23149</v>
      </c>
      <c r="D56" s="17">
        <f>B56-C56</f>
        <v>28333</v>
      </c>
      <c r="E56" s="18"/>
      <c r="F56" s="18" t="s">
        <v>34</v>
      </c>
      <c r="G56" s="18"/>
      <c r="H56" s="17"/>
      <c r="I56" s="17"/>
      <c r="J56" s="17"/>
      <c r="K56" s="17">
        <v>496899</v>
      </c>
      <c r="L56" s="17">
        <v>152396</v>
      </c>
      <c r="M56" s="17">
        <f>K56-L56</f>
        <v>344503</v>
      </c>
    </row>
    <row r="57" spans="2:13" ht="12" customHeight="1" x14ac:dyDescent="0.3">
      <c r="H57" s="12"/>
      <c r="I57" s="12"/>
      <c r="J57" s="12"/>
    </row>
    <row r="58" spans="2:13" ht="18" x14ac:dyDescent="0.35">
      <c r="B58" s="19">
        <f>B54+B56</f>
        <v>-74769</v>
      </c>
      <c r="C58" s="19">
        <f>C56+C54</f>
        <v>-81134</v>
      </c>
      <c r="D58" s="19">
        <f>B58-C58</f>
        <v>6365</v>
      </c>
      <c r="E58" s="20"/>
      <c r="F58" s="20" t="s">
        <v>35</v>
      </c>
      <c r="G58" s="20"/>
      <c r="H58" s="19"/>
      <c r="I58" s="19"/>
      <c r="J58" s="19"/>
      <c r="K58" s="19">
        <f>K54+K56</f>
        <v>286144</v>
      </c>
      <c r="L58" s="19">
        <f>L56+L54</f>
        <v>143215</v>
      </c>
      <c r="M58" s="19">
        <f>K58-L58</f>
        <v>142929</v>
      </c>
    </row>
  </sheetData>
  <pageMargins left="0" right="0" top="0" bottom="0" header="0.05" footer="0.05"/>
  <pageSetup scale="85" orientation="portrait" r:id="rId1"/>
  <headerFooter>
    <oddHeader>&amp;L&amp;8&amp;D
&amp;T&amp;R&amp;"-,Bold"&amp;16&amp;KFF0000DRAFT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Carolyn Elliott</cp:lastModifiedBy>
  <cp:lastPrinted>2017-10-18T16:24:00Z</cp:lastPrinted>
  <dcterms:created xsi:type="dcterms:W3CDTF">2012-11-05T20:18:57Z</dcterms:created>
  <dcterms:modified xsi:type="dcterms:W3CDTF">2018-01-12T18:28:16Z</dcterms:modified>
</cp:coreProperties>
</file>