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Sheet1!#REF!,Sheet1!$1:$2</definedName>
  </definedNames>
  <calcPr calcId="125725"/>
</workbook>
</file>

<file path=xl/calcChain.xml><?xml version="1.0" encoding="utf-8"?>
<calcChain xmlns="http://schemas.openxmlformats.org/spreadsheetml/2006/main">
  <c r="T47" i="1"/>
  <c r="P47"/>
  <c r="N47"/>
  <c r="R46"/>
  <c r="R45"/>
  <c r="R44"/>
  <c r="E46"/>
  <c r="E45"/>
  <c r="E44"/>
  <c r="C47"/>
  <c r="E47" s="1"/>
  <c r="A47"/>
  <c r="A216"/>
  <c r="R271"/>
  <c r="R270"/>
  <c r="R269"/>
  <c r="R268"/>
  <c r="R267"/>
  <c r="R266"/>
  <c r="R265"/>
  <c r="R264"/>
  <c r="R263"/>
  <c r="R262"/>
  <c r="R258"/>
  <c r="R257"/>
  <c r="R254"/>
  <c r="R253"/>
  <c r="R252"/>
  <c r="R251"/>
  <c r="R248"/>
  <c r="R247"/>
  <c r="R246"/>
  <c r="R245"/>
  <c r="R244"/>
  <c r="R243"/>
  <c r="R242"/>
  <c r="R241"/>
  <c r="R238"/>
  <c r="R237"/>
  <c r="R230"/>
  <c r="R229"/>
  <c r="R228"/>
  <c r="R227"/>
  <c r="R226"/>
  <c r="R225"/>
  <c r="R224"/>
  <c r="R219"/>
  <c r="R218"/>
  <c r="R215"/>
  <c r="R214"/>
  <c r="R212"/>
  <c r="R211"/>
  <c r="R210"/>
  <c r="R205"/>
  <c r="R204"/>
  <c r="R201"/>
  <c r="R200"/>
  <c r="R198"/>
  <c r="R194"/>
  <c r="R191"/>
  <c r="R190"/>
  <c r="R189"/>
  <c r="R188"/>
  <c r="R186"/>
  <c r="R185"/>
  <c r="R184"/>
  <c r="R182"/>
  <c r="R177"/>
  <c r="R174"/>
  <c r="R173"/>
  <c r="R172"/>
  <c r="R171"/>
  <c r="R169"/>
  <c r="R168"/>
  <c r="R166"/>
  <c r="R165"/>
  <c r="R164"/>
  <c r="R158"/>
  <c r="R157"/>
  <c r="R156"/>
  <c r="R153"/>
  <c r="R152"/>
  <c r="R151"/>
  <c r="R150"/>
  <c r="R148"/>
  <c r="R142"/>
  <c r="R141"/>
  <c r="R138"/>
  <c r="R137"/>
  <c r="R136"/>
  <c r="R133"/>
  <c r="R132"/>
  <c r="R129"/>
  <c r="R128"/>
  <c r="R127"/>
  <c r="R125"/>
  <c r="R124"/>
  <c r="R123"/>
  <c r="R122"/>
  <c r="R121"/>
  <c r="R120"/>
  <c r="R114"/>
  <c r="R113"/>
  <c r="R110"/>
  <c r="R109"/>
  <c r="R108"/>
  <c r="R107"/>
  <c r="R106"/>
  <c r="R105"/>
  <c r="R102"/>
  <c r="R101"/>
  <c r="R98"/>
  <c r="R97"/>
  <c r="R96"/>
  <c r="R95"/>
  <c r="R93"/>
  <c r="R92"/>
  <c r="R91"/>
  <c r="R90"/>
  <c r="R89"/>
  <c r="R83"/>
  <c r="R82"/>
  <c r="R81"/>
  <c r="R80"/>
  <c r="R77"/>
  <c r="R76"/>
  <c r="R73"/>
  <c r="R72"/>
  <c r="R71"/>
  <c r="R70"/>
  <c r="R69"/>
  <c r="R67"/>
  <c r="R66"/>
  <c r="R65"/>
  <c r="R64"/>
  <c r="R63"/>
  <c r="R62"/>
  <c r="R61"/>
  <c r="R60"/>
  <c r="R59"/>
  <c r="R58"/>
  <c r="R57"/>
  <c r="R56"/>
  <c r="R55"/>
  <c r="R54"/>
  <c r="R41"/>
  <c r="R40"/>
  <c r="R39"/>
  <c r="R38"/>
  <c r="R37"/>
  <c r="R36"/>
  <c r="R35"/>
  <c r="R34"/>
  <c r="R33"/>
  <c r="R31"/>
  <c r="R30"/>
  <c r="R29"/>
  <c r="R28"/>
  <c r="R27"/>
  <c r="R26"/>
  <c r="R25"/>
  <c r="R24"/>
  <c r="R23"/>
  <c r="R22"/>
  <c r="R20"/>
  <c r="R19"/>
  <c r="R17"/>
  <c r="R16"/>
  <c r="R15"/>
  <c r="R14"/>
  <c r="R12"/>
  <c r="R11"/>
  <c r="R10"/>
  <c r="R9"/>
  <c r="R7"/>
  <c r="R6"/>
  <c r="E271"/>
  <c r="E270"/>
  <c r="E269"/>
  <c r="E268"/>
  <c r="E267"/>
  <c r="E266"/>
  <c r="E265"/>
  <c r="E264"/>
  <c r="E263"/>
  <c r="E262"/>
  <c r="E257"/>
  <c r="E254"/>
  <c r="E253"/>
  <c r="E252"/>
  <c r="E251"/>
  <c r="E248"/>
  <c r="E247"/>
  <c r="E246"/>
  <c r="E245"/>
  <c r="E244"/>
  <c r="E243"/>
  <c r="E242"/>
  <c r="E241"/>
  <c r="E238"/>
  <c r="E237"/>
  <c r="E212"/>
  <c r="E205"/>
  <c r="E204"/>
  <c r="E201"/>
  <c r="E200"/>
  <c r="E198"/>
  <c r="E191"/>
  <c r="E190"/>
  <c r="E189"/>
  <c r="E186"/>
  <c r="E185"/>
  <c r="E184"/>
  <c r="E182"/>
  <c r="E177"/>
  <c r="E172"/>
  <c r="E174"/>
  <c r="E173"/>
  <c r="E169"/>
  <c r="E168"/>
  <c r="E166"/>
  <c r="E165"/>
  <c r="E164"/>
  <c r="E158"/>
  <c r="E157"/>
  <c r="E156"/>
  <c r="E153"/>
  <c r="E152"/>
  <c r="E151"/>
  <c r="E150"/>
  <c r="E148"/>
  <c r="E142"/>
  <c r="E141"/>
  <c r="E138"/>
  <c r="E137"/>
  <c r="E136"/>
  <c r="E133"/>
  <c r="E132"/>
  <c r="E129"/>
  <c r="E128"/>
  <c r="E127"/>
  <c r="E125"/>
  <c r="E124"/>
  <c r="E123"/>
  <c r="E122"/>
  <c r="E121"/>
  <c r="E120"/>
  <c r="E114"/>
  <c r="E113"/>
  <c r="E110"/>
  <c r="E109"/>
  <c r="E108"/>
  <c r="E107"/>
  <c r="E106"/>
  <c r="E105"/>
  <c r="E102"/>
  <c r="E101"/>
  <c r="E98"/>
  <c r="E97"/>
  <c r="E96"/>
  <c r="E95"/>
  <c r="E93"/>
  <c r="E92"/>
  <c r="E91"/>
  <c r="E90"/>
  <c r="E89"/>
  <c r="E83"/>
  <c r="E82"/>
  <c r="E81"/>
  <c r="E80"/>
  <c r="E77"/>
  <c r="E76"/>
  <c r="E73"/>
  <c r="E72"/>
  <c r="E71"/>
  <c r="E70"/>
  <c r="E69"/>
  <c r="E67"/>
  <c r="E66"/>
  <c r="E65"/>
  <c r="E64"/>
  <c r="E63"/>
  <c r="E62"/>
  <c r="E61"/>
  <c r="E60"/>
  <c r="E59"/>
  <c r="E58"/>
  <c r="E57"/>
  <c r="E56"/>
  <c r="E55"/>
  <c r="E54"/>
  <c r="E40"/>
  <c r="E230"/>
  <c r="E229"/>
  <c r="E228"/>
  <c r="E227"/>
  <c r="E226"/>
  <c r="E225"/>
  <c r="E224"/>
  <c r="E219"/>
  <c r="E218"/>
  <c r="E215"/>
  <c r="E214"/>
  <c r="E211"/>
  <c r="E210"/>
  <c r="E194"/>
  <c r="E188"/>
  <c r="E171"/>
  <c r="E41"/>
  <c r="E39"/>
  <c r="E38"/>
  <c r="E37"/>
  <c r="E36"/>
  <c r="E35"/>
  <c r="E34"/>
  <c r="E33"/>
  <c r="E31"/>
  <c r="E30"/>
  <c r="E29"/>
  <c r="E28"/>
  <c r="E27"/>
  <c r="E26"/>
  <c r="E25"/>
  <c r="E24"/>
  <c r="E23"/>
  <c r="E22"/>
  <c r="E20"/>
  <c r="E19"/>
  <c r="E17"/>
  <c r="E16"/>
  <c r="E15"/>
  <c r="E14"/>
  <c r="E12"/>
  <c r="E11"/>
  <c r="E10"/>
  <c r="E9"/>
  <c r="E7"/>
  <c r="E6"/>
  <c r="R47" l="1"/>
  <c r="T272"/>
  <c r="P272"/>
  <c r="N272"/>
  <c r="C272"/>
  <c r="A272"/>
  <c r="N259"/>
  <c r="R259" s="1"/>
  <c r="A259"/>
  <c r="E259" s="1"/>
  <c r="T255"/>
  <c r="P255"/>
  <c r="N255"/>
  <c r="C255"/>
  <c r="A255"/>
  <c r="N249"/>
  <c r="R249" s="1"/>
  <c r="A249"/>
  <c r="E249" s="1"/>
  <c r="T239"/>
  <c r="P239"/>
  <c r="N239"/>
  <c r="C239"/>
  <c r="A239"/>
  <c r="T231"/>
  <c r="P231"/>
  <c r="N231"/>
  <c r="C231"/>
  <c r="A231"/>
  <c r="T220"/>
  <c r="P220"/>
  <c r="N220"/>
  <c r="C220"/>
  <c r="A220"/>
  <c r="T216"/>
  <c r="P216"/>
  <c r="N216"/>
  <c r="C216"/>
  <c r="T206"/>
  <c r="P206"/>
  <c r="N206"/>
  <c r="C206"/>
  <c r="A206"/>
  <c r="T202"/>
  <c r="P202"/>
  <c r="N202"/>
  <c r="C202"/>
  <c r="A202"/>
  <c r="T195"/>
  <c r="P195"/>
  <c r="N195"/>
  <c r="C195"/>
  <c r="A195"/>
  <c r="T192"/>
  <c r="P192"/>
  <c r="N192"/>
  <c r="C192"/>
  <c r="A192"/>
  <c r="T187"/>
  <c r="P187"/>
  <c r="N187"/>
  <c r="C187"/>
  <c r="A187"/>
  <c r="T178"/>
  <c r="P178"/>
  <c r="N178"/>
  <c r="C178"/>
  <c r="A178"/>
  <c r="T175"/>
  <c r="P175"/>
  <c r="N175"/>
  <c r="C175"/>
  <c r="A175"/>
  <c r="T170"/>
  <c r="P170"/>
  <c r="N170"/>
  <c r="C170"/>
  <c r="A170"/>
  <c r="T159"/>
  <c r="P159"/>
  <c r="N159"/>
  <c r="C159"/>
  <c r="A159"/>
  <c r="T154"/>
  <c r="P154"/>
  <c r="N154"/>
  <c r="C154"/>
  <c r="A154"/>
  <c r="T143"/>
  <c r="P143"/>
  <c r="N143"/>
  <c r="C143"/>
  <c r="A143"/>
  <c r="T139"/>
  <c r="P139"/>
  <c r="N139"/>
  <c r="C139"/>
  <c r="A139"/>
  <c r="T134"/>
  <c r="P134"/>
  <c r="N134"/>
  <c r="C134"/>
  <c r="A134"/>
  <c r="T130"/>
  <c r="P130"/>
  <c r="N130"/>
  <c r="C130"/>
  <c r="A130"/>
  <c r="T115"/>
  <c r="P115"/>
  <c r="N115"/>
  <c r="C115"/>
  <c r="A115"/>
  <c r="T111"/>
  <c r="P111"/>
  <c r="N111"/>
  <c r="C111"/>
  <c r="A111"/>
  <c r="T103"/>
  <c r="P103"/>
  <c r="N103"/>
  <c r="C103"/>
  <c r="A103"/>
  <c r="T99"/>
  <c r="P99"/>
  <c r="N99"/>
  <c r="C99"/>
  <c r="A99"/>
  <c r="T84"/>
  <c r="P84"/>
  <c r="N84"/>
  <c r="C84"/>
  <c r="A84"/>
  <c r="T78"/>
  <c r="P78"/>
  <c r="N78"/>
  <c r="C78"/>
  <c r="A78"/>
  <c r="T74"/>
  <c r="P74"/>
  <c r="N74"/>
  <c r="C74"/>
  <c r="A74"/>
  <c r="T42"/>
  <c r="P42"/>
  <c r="N42"/>
  <c r="C42"/>
  <c r="A42"/>
  <c r="T21"/>
  <c r="P21"/>
  <c r="N21"/>
  <c r="C21"/>
  <c r="A21"/>
  <c r="T13"/>
  <c r="P13"/>
  <c r="P48" s="1"/>
  <c r="N13"/>
  <c r="N48" s="1"/>
  <c r="C13"/>
  <c r="A13"/>
  <c r="C48" l="1"/>
  <c r="T48"/>
  <c r="T207"/>
  <c r="A48"/>
  <c r="P49"/>
  <c r="P50" s="1"/>
  <c r="R21"/>
  <c r="E74"/>
  <c r="R84"/>
  <c r="E103"/>
  <c r="R115"/>
  <c r="E134"/>
  <c r="R143"/>
  <c r="E159"/>
  <c r="R175"/>
  <c r="C179"/>
  <c r="C180" s="1"/>
  <c r="E187"/>
  <c r="T196"/>
  <c r="R195"/>
  <c r="T221"/>
  <c r="T222" s="1"/>
  <c r="R255"/>
  <c r="C221"/>
  <c r="C222" s="1"/>
  <c r="P260"/>
  <c r="N221"/>
  <c r="R216"/>
  <c r="N207"/>
  <c r="R202"/>
  <c r="R13"/>
  <c r="P85"/>
  <c r="P86" s="1"/>
  <c r="R170"/>
  <c r="E178"/>
  <c r="P196"/>
  <c r="R220"/>
  <c r="E239"/>
  <c r="R272"/>
  <c r="R74"/>
  <c r="R134"/>
  <c r="P160"/>
  <c r="P161" s="1"/>
  <c r="R159"/>
  <c r="E175"/>
  <c r="P207"/>
  <c r="E13"/>
  <c r="R42"/>
  <c r="E78"/>
  <c r="E111"/>
  <c r="E139"/>
  <c r="C160"/>
  <c r="C161" s="1"/>
  <c r="E170"/>
  <c r="T179"/>
  <c r="T180" s="1"/>
  <c r="R178"/>
  <c r="E192"/>
  <c r="C207"/>
  <c r="R239"/>
  <c r="E272"/>
  <c r="R78"/>
  <c r="E99"/>
  <c r="R111"/>
  <c r="E130"/>
  <c r="R139"/>
  <c r="E154"/>
  <c r="R192"/>
  <c r="E202"/>
  <c r="P221"/>
  <c r="P222" s="1"/>
  <c r="E84"/>
  <c r="R103"/>
  <c r="E115"/>
  <c r="E143"/>
  <c r="R187"/>
  <c r="R206"/>
  <c r="E231"/>
  <c r="P273"/>
  <c r="E255"/>
  <c r="T49"/>
  <c r="T50" s="1"/>
  <c r="R231"/>
  <c r="A221"/>
  <c r="A222" s="1"/>
  <c r="E216"/>
  <c r="N196"/>
  <c r="A196"/>
  <c r="A179"/>
  <c r="E179" s="1"/>
  <c r="N160"/>
  <c r="R154"/>
  <c r="N144"/>
  <c r="N145" s="1"/>
  <c r="R130"/>
  <c r="N116"/>
  <c r="R99"/>
  <c r="N85"/>
  <c r="R85" s="1"/>
  <c r="A49"/>
  <c r="A207"/>
  <c r="E206"/>
  <c r="E42"/>
  <c r="C85"/>
  <c r="C86" s="1"/>
  <c r="A85"/>
  <c r="T85"/>
  <c r="T86" s="1"/>
  <c r="C116"/>
  <c r="C117" s="1"/>
  <c r="C144"/>
  <c r="C145" s="1"/>
  <c r="N179"/>
  <c r="E195"/>
  <c r="C49"/>
  <c r="C50" s="1"/>
  <c r="E21"/>
  <c r="A116"/>
  <c r="T116"/>
  <c r="T117" s="1"/>
  <c r="A144"/>
  <c r="E144" s="1"/>
  <c r="T144"/>
  <c r="T145" s="1"/>
  <c r="A160"/>
  <c r="T160"/>
  <c r="T161" s="1"/>
  <c r="C196"/>
  <c r="E220"/>
  <c r="C260"/>
  <c r="C273" s="1"/>
  <c r="N260"/>
  <c r="N273" s="1"/>
  <c r="P116"/>
  <c r="P117" s="1"/>
  <c r="P144"/>
  <c r="P145" s="1"/>
  <c r="P179"/>
  <c r="P180" s="1"/>
  <c r="A260"/>
  <c r="T260"/>
  <c r="T273" s="1"/>
  <c r="E196" l="1"/>
  <c r="E207"/>
  <c r="R196"/>
  <c r="R48"/>
  <c r="P232"/>
  <c r="P233" s="1"/>
  <c r="P274" s="1"/>
  <c r="P276" s="1"/>
  <c r="R221"/>
  <c r="E222"/>
  <c r="E160"/>
  <c r="E116"/>
  <c r="R145"/>
  <c r="N222"/>
  <c r="R222" s="1"/>
  <c r="R207"/>
  <c r="E85"/>
  <c r="E221"/>
  <c r="R144"/>
  <c r="R273"/>
  <c r="R260"/>
  <c r="A273"/>
  <c r="E273" s="1"/>
  <c r="E260"/>
  <c r="N180"/>
  <c r="R180" s="1"/>
  <c r="R179"/>
  <c r="A180"/>
  <c r="E180" s="1"/>
  <c r="N161"/>
  <c r="R161" s="1"/>
  <c r="R160"/>
  <c r="N117"/>
  <c r="R117" s="1"/>
  <c r="R116"/>
  <c r="N86"/>
  <c r="R86" s="1"/>
  <c r="N49"/>
  <c r="R49" s="1"/>
  <c r="A117"/>
  <c r="E117" s="1"/>
  <c r="A86"/>
  <c r="A50"/>
  <c r="E49"/>
  <c r="A145"/>
  <c r="E145" s="1"/>
  <c r="C232"/>
  <c r="C233" s="1"/>
  <c r="C274" s="1"/>
  <c r="C276" s="1"/>
  <c r="T232"/>
  <c r="T233" s="1"/>
  <c r="T274" s="1"/>
  <c r="T276" s="1"/>
  <c r="E48"/>
  <c r="A161"/>
  <c r="E161" s="1"/>
  <c r="N232" l="1"/>
  <c r="R232" s="1"/>
  <c r="A232"/>
  <c r="E232" s="1"/>
  <c r="E86"/>
  <c r="N50"/>
  <c r="N233" l="1"/>
  <c r="N274" s="1"/>
  <c r="R274" s="1"/>
  <c r="A233"/>
  <c r="E233" s="1"/>
  <c r="N276" l="1"/>
  <c r="R276" s="1"/>
  <c r="R233"/>
  <c r="A274"/>
  <c r="E274" s="1"/>
  <c r="E276" s="1"/>
  <c r="A276" l="1"/>
</calcChain>
</file>

<file path=xl/sharedStrings.xml><?xml version="1.0" encoding="utf-8"?>
<sst xmlns="http://schemas.openxmlformats.org/spreadsheetml/2006/main" count="286" uniqueCount="281">
  <si>
    <t>Jul 15</t>
  </si>
  <si>
    <t>Budget</t>
  </si>
  <si>
    <t>Apr - Jul 15</t>
  </si>
  <si>
    <t>YTD 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</si>
  <si>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</si>
  <si>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</si>
  <si>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</si>
  <si>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</si>
  <si>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</si>
  <si>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</si>
  <si>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</si>
  <si>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</si>
  <si>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</si>
  <si>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</si>
  <si>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</si>
  <si>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</si>
  <si>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</si>
  <si>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</si>
  <si>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</si>
  <si>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</si>
  <si>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</si>
  <si>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</si>
  <si>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</si>
  <si>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</si>
  <si>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</si>
  <si>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</si>
  <si>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</si>
  <si>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</si>
  <si>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</si>
  <si>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</si>
  <si>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</si>
  <si>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</si>
  <si>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4014414 · Ord Fines - Other Courts</t>
  </si>
  <si>
    <t>4016010 · Bldg Permit Fees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</si>
  <si>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</si>
  <si>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</si>
  <si>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</si>
  <si>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</si>
  <si>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</si>
  <si>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8010211 · Investment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</si>
  <si>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</si>
  <si>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</si>
  <si>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</si>
  <si>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</si>
  <si>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</si>
  <si>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Total 8010000 · Other Fines and Revenue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</si>
  <si>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</si>
  <si>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</si>
  <si>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</si>
  <si>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</si>
  <si>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</si>
  <si>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</si>
  <si>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</si>
  <si>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</si>
  <si>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</si>
  <si>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</si>
  <si>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</si>
  <si>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</si>
  <si>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</si>
  <si>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</si>
  <si>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</si>
  <si>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</si>
  <si>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</si>
  <si>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</si>
  <si>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</si>
  <si>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</si>
  <si>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</si>
  <si>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</si>
  <si>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</si>
  <si>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</si>
  <si>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</si>
  <si>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</si>
  <si>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</si>
  <si>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</si>
  <si>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</si>
  <si>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</si>
  <si>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</si>
  <si>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</si>
  <si>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</si>
  <si>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</si>
  <si>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</si>
  <si>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</si>
  <si>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</si>
  <si>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</si>
  <si>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</si>
  <si>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</si>
  <si>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</si>
  <si>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</si>
  <si>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</si>
  <si>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</si>
  <si>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</si>
  <si>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</si>
  <si>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</si>
  <si>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</si>
  <si>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</si>
  <si>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</si>
  <si>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</si>
  <si>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</si>
  <si>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</si>
  <si>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</si>
  <si>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</si>
  <si>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</si>
  <si>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</si>
  <si>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</si>
  <si>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</si>
  <si>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</si>
  <si>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</si>
  <si>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</si>
  <si>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</si>
  <si>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</si>
  <si>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</si>
  <si>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</si>
  <si>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</si>
  <si>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</si>
  <si>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</si>
  <si>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</si>
  <si>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</si>
  <si>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</si>
  <si>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</si>
  <si>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</si>
  <si>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</si>
  <si>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</si>
  <si>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</si>
  <si>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</si>
  <si>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</si>
  <si>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</si>
  <si>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</si>
  <si>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</si>
  <si>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</si>
  <si>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</si>
  <si>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</si>
  <si>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</si>
  <si>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</si>
  <si>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</si>
  <si>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</si>
  <si>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</si>
  <si>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</si>
  <si>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</si>
  <si>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</si>
  <si>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</si>
  <si>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</si>
  <si>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</si>
  <si>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</si>
  <si>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</si>
  <si>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</si>
  <si>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</si>
  <si>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</si>
  <si>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</si>
  <si>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</si>
  <si>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</si>
  <si>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</si>
  <si>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</si>
  <si>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</si>
  <si>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</si>
  <si>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</si>
  <si>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6040020 · Employee Benefits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</si>
  <si>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</si>
  <si>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</si>
  <si>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</si>
  <si>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</si>
  <si>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</si>
  <si>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</si>
  <si>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</si>
  <si>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</si>
  <si>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</si>
  <si>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</si>
  <si>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</si>
  <si>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</si>
  <si>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</si>
  <si>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</si>
  <si>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</si>
  <si>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</si>
  <si>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</si>
  <si>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</si>
  <si>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</si>
  <si>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</si>
  <si>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</si>
  <si>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</si>
  <si>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</si>
  <si>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</si>
  <si>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</si>
  <si>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</si>
  <si>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</si>
  <si>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</si>
  <si>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</si>
  <si>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</si>
  <si>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</si>
  <si>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</si>
  <si>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</si>
  <si>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</si>
  <si>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</si>
  <si>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</si>
  <si>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</si>
  <si>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</si>
  <si>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</si>
  <si>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</si>
  <si>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</si>
  <si>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</si>
  <si>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</si>
  <si>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</si>
  <si>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</si>
  <si>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</si>
  <si>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</si>
  <si>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</si>
  <si>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</si>
  <si>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</si>
  <si>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</si>
  <si>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</si>
  <si>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</si>
  <si>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</si>
  <si>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</si>
  <si>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</si>
  <si>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</si>
  <si>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</si>
  <si>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</si>
  <si>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</si>
  <si>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</si>
  <si>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</si>
  <si>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</si>
  <si>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</si>
  <si>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</si>
  <si>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</si>
  <si>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</si>
  <si>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</si>
  <si>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</si>
  <si>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</si>
  <si>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6090105 · Parking Meter Debt &amp; Interest</t>
  </si>
  <si>
    <t>6090106 · Beautification</t>
  </si>
  <si>
    <t>6090108 · Rainy Day Fund</t>
  </si>
  <si>
    <t>Total 609 · Town Operating</t>
  </si>
  <si>
    <t>Total Expense</t>
  </si>
  <si>
    <t>Net Ordinary Income</t>
  </si>
  <si>
    <t>Other Income/Expense</t>
  </si>
  <si>
    <t>Other Income</t>
  </si>
  <si>
    <t>9010000 · Admin Below-The-Line</t>
  </si>
  <si>
    <t>9010031 · Bayard Ave Loan Expense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</si>
  <si>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</si>
  <si>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</si>
  <si>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</si>
  <si>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</si>
  <si>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</si>
  <si>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</si>
  <si>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</si>
  <si>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</si>
  <si>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</si>
  <si>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</si>
  <si>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</si>
  <si>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Total 9020000 · Police Below-The-Line</t>
  </si>
  <si>
    <t>9030000 · Street Hwy Below-The-Line</t>
  </si>
  <si>
    <t>9030011 · Beautification - Expense</t>
  </si>
  <si>
    <t>9030020 · Municipal St Aid Grant (Restr)</t>
  </si>
  <si>
    <t>9030021 · Municipal St Aid Expenditures</t>
  </si>
  <si>
    <t>9030040 · Other Streets Revenue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</si>
  <si>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</si>
  <si>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</si>
  <si>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</si>
  <si>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</si>
  <si>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Total 9050000 · Lifeguards Below-The-Line</t>
  </si>
  <si>
    <t>Total Other Income</t>
  </si>
  <si>
    <t>Other Expense</t>
  </si>
  <si>
    <t>9500114 · Lifesaving Station Renovations</t>
  </si>
  <si>
    <t>9500115 · Technology Improvements</t>
  </si>
  <si>
    <t>9510010 · Extraordinary DBE Exp</t>
  </si>
  <si>
    <t>9510020 · Extraordin DBE Property Income</t>
  </si>
  <si>
    <t>9520000 · Excess Lawsuit Legal</t>
  </si>
  <si>
    <t>9525000 · Legal Fees - Reim Ins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</si>
  <si>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</si>
  <si>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</si>
  <si>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</si>
  <si>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</si>
  <si>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Total Other Expense</t>
  </si>
  <si>
    <t>Net Other Income</t>
  </si>
  <si>
    <t>Net Income</t>
  </si>
  <si>
    <t>$$DIFF</t>
  </si>
  <si>
    <t>New Property Purhase</t>
  </si>
  <si>
    <t xml:space="preserve">         </t>
  </si>
  <si>
    <t xml:space="preserve"> </t>
  </si>
  <si>
    <t>8010200 · Investments</t>
  </si>
  <si>
    <t>8010215 · Inreali Gains/Loss Invest.</t>
  </si>
  <si>
    <t>8010216 · Investment Fees</t>
  </si>
  <si>
    <t>Total 8010200 · Investments</t>
  </si>
</sst>
</file>

<file path=xl/styles.xml><?xml version="1.0" encoding="utf-8"?>
<styleSheet xmlns="http://schemas.openxmlformats.org/spreadsheetml/2006/main">
  <numFmts count="1">
    <numFmt numFmtId="164" formatCode="#,##0;\-#,##0"/>
  </numFmts>
  <fonts count="7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color rgb="FF000000"/>
      <name val="Arial Unicode MS"/>
      <family val="2"/>
    </font>
    <font>
      <sz val="12"/>
      <color rgb="FF000000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Border="1" applyAlignment="1">
      <alignment horizontal="centerContinuous"/>
    </xf>
    <xf numFmtId="0" fontId="1" fillId="0" borderId="0" xfId="0" applyNumberFormat="1" applyFont="1"/>
    <xf numFmtId="49" fontId="2" fillId="0" borderId="0" xfId="0" applyNumberFormat="1" applyFont="1" applyBorder="1" applyAlignment="1">
      <alignment horizontal="centerContinuous"/>
    </xf>
    <xf numFmtId="49" fontId="2" fillId="0" borderId="1" xfId="0" applyNumberFormat="1" applyFont="1" applyBorder="1" applyAlignment="1">
      <alignment horizontal="centerContinuous"/>
    </xf>
    <xf numFmtId="49" fontId="3" fillId="0" borderId="0" xfId="0" applyNumberFormat="1" applyFont="1"/>
    <xf numFmtId="0" fontId="2" fillId="0" borderId="0" xfId="0" applyFont="1"/>
    <xf numFmtId="49" fontId="3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/>
    <xf numFmtId="49" fontId="4" fillId="0" borderId="0" xfId="0" applyNumberFormat="1" applyFont="1"/>
    <xf numFmtId="164" fontId="4" fillId="0" borderId="3" xfId="0" applyNumberFormat="1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164" fontId="4" fillId="0" borderId="4" xfId="0" applyNumberFormat="1" applyFont="1" applyBorder="1"/>
    <xf numFmtId="0" fontId="2" fillId="0" borderId="0" xfId="0" applyNumberFormat="1" applyFont="1"/>
    <xf numFmtId="0" fontId="3" fillId="0" borderId="0" xfId="0" applyNumberFormat="1" applyFont="1"/>
    <xf numFmtId="49" fontId="3" fillId="0" borderId="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164" fontId="6" fillId="0" borderId="0" xfId="0" applyNumberFormat="1" applyFont="1"/>
    <xf numFmtId="164" fontId="6" fillId="0" borderId="3" xfId="0" applyNumberFormat="1" applyFont="1" applyBorder="1"/>
    <xf numFmtId="164" fontId="6" fillId="0" borderId="0" xfId="0" applyNumberFormat="1" applyFont="1" applyBorder="1"/>
    <xf numFmtId="164" fontId="6" fillId="0" borderId="5" xfId="0" applyNumberFormat="1" applyFont="1" applyBorder="1"/>
    <xf numFmtId="164" fontId="5" fillId="2" borderId="4" xfId="0" applyNumberFormat="1" applyFont="1" applyFill="1" applyBorder="1"/>
    <xf numFmtId="164" fontId="6" fillId="0" borderId="4" xfId="0" applyNumberFormat="1" applyFont="1" applyBorder="1"/>
    <xf numFmtId="164" fontId="5" fillId="3" borderId="0" xfId="0" applyNumberFormat="1" applyFont="1" applyFill="1"/>
    <xf numFmtId="164" fontId="5" fillId="2" borderId="6" xfId="0" applyNumberFormat="1" applyFont="1" applyFill="1" applyBorder="1"/>
    <xf numFmtId="164" fontId="5" fillId="0" borderId="4" xfId="0" applyNumberFormat="1" applyFont="1" applyFill="1" applyBorder="1"/>
    <xf numFmtId="49" fontId="3" fillId="2" borderId="0" xfId="0" applyNumberFormat="1" applyFont="1" applyFill="1"/>
    <xf numFmtId="164" fontId="3" fillId="2" borderId="4" xfId="0" applyNumberFormat="1" applyFont="1" applyFill="1" applyBorder="1"/>
    <xf numFmtId="49" fontId="3" fillId="3" borderId="0" xfId="0" applyNumberFormat="1" applyFont="1" applyFill="1"/>
    <xf numFmtId="164" fontId="3" fillId="3" borderId="0" xfId="0" applyNumberFormat="1" applyFont="1" applyFill="1"/>
    <xf numFmtId="164" fontId="3" fillId="2" borderId="0" xfId="0" applyNumberFormat="1" applyFont="1" applyFill="1"/>
    <xf numFmtId="164" fontId="3" fillId="2" borderId="5" xfId="0" applyNumberFormat="1" applyFont="1" applyFill="1" applyBorder="1"/>
    <xf numFmtId="164" fontId="4" fillId="0" borderId="7" xfId="0" applyNumberFormat="1" applyFont="1" applyBorder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6"/>
  <sheetViews>
    <sheetView tabSelected="1" workbookViewId="0">
      <pane xSplit="1" ySplit="2" topLeftCell="B3" activePane="bottomRight" state="frozenSplit"/>
      <selection pane="topRight" activeCell="I1" sqref="I1"/>
      <selection pane="bottomLeft" activeCell="A3" sqref="A3"/>
      <selection pane="bottomRight" activeCell="B3" sqref="B3"/>
    </sheetView>
  </sheetViews>
  <sheetFormatPr defaultRowHeight="17.25" outlineLevelRow="4"/>
  <cols>
    <col min="1" max="1" width="11.42578125" style="17" bestFit="1" customWidth="1"/>
    <col min="2" max="2" width="2.28515625" style="17" customWidth="1"/>
    <col min="3" max="3" width="10.5703125" style="17" bestFit="1" customWidth="1"/>
    <col min="4" max="4" width="2.28515625" style="17" customWidth="1"/>
    <col min="5" max="5" width="11.42578125" style="2" bestFit="1" customWidth="1"/>
    <col min="6" max="12" width="3" style="18" customWidth="1"/>
    <col min="13" max="13" width="52.28515625" style="18" bestFit="1" customWidth="1"/>
    <col min="14" max="14" width="14.5703125" style="17" bestFit="1" customWidth="1"/>
    <col min="15" max="15" width="2.28515625" style="17" customWidth="1"/>
    <col min="16" max="16" width="15.42578125" style="17" bestFit="1" customWidth="1"/>
    <col min="17" max="17" width="2.28515625" style="17" customWidth="1"/>
    <col min="18" max="18" width="11.42578125" style="2" bestFit="1" customWidth="1"/>
    <col min="19" max="19" width="2.28515625" style="17" customWidth="1"/>
    <col min="20" max="20" width="12.42578125" style="17" bestFit="1" customWidth="1"/>
    <col min="21" max="16384" width="9.140625" style="6"/>
  </cols>
  <sheetData>
    <row r="1" spans="1:20" ht="18" thickBot="1">
      <c r="A1" s="3"/>
      <c r="B1" s="4"/>
      <c r="C1" s="3"/>
      <c r="D1" s="4"/>
      <c r="E1" s="1"/>
      <c r="F1" s="5"/>
      <c r="G1" s="5"/>
      <c r="H1" s="5"/>
      <c r="I1" s="5"/>
      <c r="J1" s="5"/>
      <c r="K1" s="5"/>
      <c r="L1" s="5"/>
      <c r="M1" s="5"/>
      <c r="N1" s="3"/>
      <c r="O1" s="4"/>
      <c r="P1" s="3"/>
      <c r="Q1" s="4"/>
      <c r="R1" s="1"/>
      <c r="S1" s="4"/>
      <c r="T1" s="3"/>
    </row>
    <row r="2" spans="1:20" s="10" customFormat="1" ht="36" thickTop="1" thickBot="1">
      <c r="A2" s="7" t="s">
        <v>0</v>
      </c>
      <c r="B2" s="8"/>
      <c r="C2" s="7" t="s">
        <v>1</v>
      </c>
      <c r="D2" s="8"/>
      <c r="E2" s="20" t="s">
        <v>273</v>
      </c>
      <c r="F2" s="9"/>
      <c r="G2" s="9"/>
      <c r="H2" s="9"/>
      <c r="I2" s="9"/>
      <c r="J2" s="9"/>
      <c r="K2" s="9"/>
      <c r="L2" s="9"/>
      <c r="M2" s="9"/>
      <c r="N2" s="7" t="s">
        <v>2</v>
      </c>
      <c r="O2" s="8"/>
      <c r="P2" s="7" t="s">
        <v>3</v>
      </c>
      <c r="Q2" s="8"/>
      <c r="R2" s="20" t="s">
        <v>273</v>
      </c>
      <c r="S2" s="8"/>
      <c r="T2" s="19" t="s">
        <v>4</v>
      </c>
    </row>
    <row r="3" spans="1:20" ht="18" thickTop="1">
      <c r="A3" s="11"/>
      <c r="B3" s="12"/>
      <c r="C3" s="11"/>
      <c r="D3" s="12"/>
      <c r="E3" s="21"/>
      <c r="F3" s="5"/>
      <c r="G3" s="5" t="s">
        <v>5</v>
      </c>
      <c r="H3" s="5"/>
      <c r="I3" s="5"/>
      <c r="J3" s="5"/>
      <c r="K3" s="5"/>
      <c r="L3" s="5"/>
      <c r="M3" s="5"/>
      <c r="N3" s="11"/>
      <c r="O3" s="12"/>
      <c r="P3" s="11"/>
      <c r="Q3" s="12"/>
      <c r="R3" s="21"/>
      <c r="S3" s="12"/>
      <c r="T3" s="11"/>
    </row>
    <row r="4" spans="1:20" outlineLevel="1">
      <c r="A4" s="11"/>
      <c r="B4" s="12"/>
      <c r="C4" s="11"/>
      <c r="D4" s="12"/>
      <c r="E4" s="21"/>
      <c r="F4" s="5"/>
      <c r="G4" s="5"/>
      <c r="H4" s="5"/>
      <c r="I4" s="5" t="s">
        <v>6</v>
      </c>
      <c r="J4" s="5"/>
      <c r="K4" s="5"/>
      <c r="L4" s="5"/>
      <c r="M4" s="5"/>
      <c r="N4" s="11"/>
      <c r="O4" s="12"/>
      <c r="P4" s="11"/>
      <c r="Q4" s="12"/>
      <c r="R4" s="21"/>
      <c r="S4" s="12"/>
      <c r="T4" s="11"/>
    </row>
    <row r="5" spans="1:20" outlineLevel="2">
      <c r="A5" s="11"/>
      <c r="B5" s="12"/>
      <c r="C5" s="11"/>
      <c r="D5" s="12"/>
      <c r="E5" s="21"/>
      <c r="F5" s="5"/>
      <c r="G5" s="5"/>
      <c r="H5" s="5"/>
      <c r="I5" s="5"/>
      <c r="J5" s="5" t="s">
        <v>7</v>
      </c>
      <c r="K5" s="5"/>
      <c r="L5" s="5"/>
      <c r="M5" s="5"/>
      <c r="N5" s="11"/>
      <c r="O5" s="12"/>
      <c r="P5" s="11"/>
      <c r="Q5" s="12"/>
      <c r="R5" s="21"/>
      <c r="S5" s="12"/>
      <c r="T5" s="11"/>
    </row>
    <row r="6" spans="1:20" outlineLevel="2">
      <c r="A6" s="11">
        <v>58110</v>
      </c>
      <c r="B6" s="12"/>
      <c r="C6" s="11">
        <v>60225</v>
      </c>
      <c r="D6" s="12"/>
      <c r="E6" s="21">
        <f>A6-C6</f>
        <v>-2115</v>
      </c>
      <c r="F6" s="5"/>
      <c r="G6" s="5"/>
      <c r="H6" s="5"/>
      <c r="I6" s="5"/>
      <c r="J6" s="5"/>
      <c r="K6" s="5" t="s">
        <v>8</v>
      </c>
      <c r="L6" s="5"/>
      <c r="M6" s="5"/>
      <c r="N6" s="11">
        <v>254390</v>
      </c>
      <c r="O6" s="12"/>
      <c r="P6" s="11">
        <v>161857</v>
      </c>
      <c r="Q6" s="12"/>
      <c r="R6" s="21">
        <f>N6-P6</f>
        <v>92533</v>
      </c>
      <c r="S6" s="12"/>
      <c r="T6" s="11">
        <v>460000</v>
      </c>
    </row>
    <row r="7" spans="1:20" outlineLevel="2">
      <c r="A7" s="11">
        <v>5389</v>
      </c>
      <c r="B7" s="12"/>
      <c r="C7" s="11">
        <v>2093</v>
      </c>
      <c r="D7" s="12"/>
      <c r="E7" s="21">
        <f>A7-C7</f>
        <v>3296</v>
      </c>
      <c r="F7" s="5"/>
      <c r="G7" s="5"/>
      <c r="H7" s="5"/>
      <c r="I7" s="5"/>
      <c r="J7" s="5"/>
      <c r="K7" s="5" t="s">
        <v>9</v>
      </c>
      <c r="L7" s="5"/>
      <c r="M7" s="5"/>
      <c r="N7" s="11">
        <v>27824</v>
      </c>
      <c r="O7" s="12"/>
      <c r="P7" s="11">
        <v>26691</v>
      </c>
      <c r="Q7" s="12"/>
      <c r="R7" s="21">
        <f>N7-P7</f>
        <v>1133</v>
      </c>
      <c r="S7" s="12"/>
      <c r="T7" s="11">
        <v>415000</v>
      </c>
    </row>
    <row r="8" spans="1:20" outlineLevel="3">
      <c r="A8" s="11"/>
      <c r="B8" s="12"/>
      <c r="C8" s="11"/>
      <c r="D8" s="12"/>
      <c r="E8" s="21"/>
      <c r="F8" s="5"/>
      <c r="G8" s="5"/>
      <c r="H8" s="5"/>
      <c r="I8" s="5"/>
      <c r="J8" s="5"/>
      <c r="K8" s="5" t="s">
        <v>10</v>
      </c>
      <c r="L8" s="5"/>
      <c r="M8" s="5"/>
      <c r="N8" s="11"/>
      <c r="O8" s="12"/>
      <c r="P8" s="11"/>
      <c r="Q8" s="12"/>
      <c r="R8" s="21"/>
      <c r="S8" s="12"/>
      <c r="T8" s="11"/>
    </row>
    <row r="9" spans="1:20" outlineLevel="3">
      <c r="A9" s="11">
        <v>3628</v>
      </c>
      <c r="B9" s="12"/>
      <c r="C9" s="11">
        <v>4949</v>
      </c>
      <c r="D9" s="12"/>
      <c r="E9" s="21">
        <f t="shared" ref="E9:E11" si="0">A9-C9</f>
        <v>-1321</v>
      </c>
      <c r="F9" s="5"/>
      <c r="G9" s="5"/>
      <c r="H9" s="5"/>
      <c r="I9" s="5"/>
      <c r="J9" s="5"/>
      <c r="K9" s="5"/>
      <c r="L9" s="5" t="s">
        <v>11</v>
      </c>
      <c r="M9" s="5"/>
      <c r="N9" s="11">
        <v>69232</v>
      </c>
      <c r="O9" s="12"/>
      <c r="P9" s="11">
        <v>46576</v>
      </c>
      <c r="Q9" s="12"/>
      <c r="R9" s="21">
        <f t="shared" ref="R9:R11" si="1">N9-P9</f>
        <v>22656</v>
      </c>
      <c r="S9" s="12"/>
      <c r="T9" s="11">
        <v>62000</v>
      </c>
    </row>
    <row r="10" spans="1:20" outlineLevel="3">
      <c r="A10" s="11">
        <v>0</v>
      </c>
      <c r="B10" s="12"/>
      <c r="C10" s="11"/>
      <c r="D10" s="12"/>
      <c r="E10" s="21">
        <f t="shared" si="0"/>
        <v>0</v>
      </c>
      <c r="F10" s="5"/>
      <c r="G10" s="5"/>
      <c r="H10" s="5"/>
      <c r="I10" s="5"/>
      <c r="J10" s="5"/>
      <c r="K10" s="5"/>
      <c r="L10" s="5" t="s">
        <v>12</v>
      </c>
      <c r="M10" s="5"/>
      <c r="N10" s="11">
        <v>1561</v>
      </c>
      <c r="O10" s="12"/>
      <c r="P10" s="11"/>
      <c r="Q10" s="12"/>
      <c r="R10" s="21">
        <f t="shared" si="1"/>
        <v>1561</v>
      </c>
      <c r="S10" s="12"/>
      <c r="T10" s="11"/>
    </row>
    <row r="11" spans="1:20" outlineLevel="3">
      <c r="A11" s="11">
        <v>4275</v>
      </c>
      <c r="B11" s="12"/>
      <c r="C11" s="11">
        <v>5107</v>
      </c>
      <c r="D11" s="12"/>
      <c r="E11" s="21">
        <f t="shared" si="0"/>
        <v>-832</v>
      </c>
      <c r="F11" s="5"/>
      <c r="G11" s="5"/>
      <c r="H11" s="5"/>
      <c r="I11" s="5"/>
      <c r="J11" s="5"/>
      <c r="K11" s="5"/>
      <c r="L11" s="5" t="s">
        <v>13</v>
      </c>
      <c r="M11" s="5"/>
      <c r="N11" s="11">
        <v>92570</v>
      </c>
      <c r="O11" s="12"/>
      <c r="P11" s="11">
        <v>103238</v>
      </c>
      <c r="Q11" s="12"/>
      <c r="R11" s="21">
        <f t="shared" si="1"/>
        <v>-10668</v>
      </c>
      <c r="S11" s="12"/>
      <c r="T11" s="11">
        <v>235600</v>
      </c>
    </row>
    <row r="12" spans="1:20" ht="18" outlineLevel="3" thickBot="1">
      <c r="A12" s="13">
        <v>218</v>
      </c>
      <c r="B12" s="12"/>
      <c r="C12" s="13">
        <v>0</v>
      </c>
      <c r="D12" s="12"/>
      <c r="E12" s="22">
        <f>A12-C12</f>
        <v>218</v>
      </c>
      <c r="F12" s="5"/>
      <c r="G12" s="5"/>
      <c r="H12" s="5"/>
      <c r="I12" s="5"/>
      <c r="J12" s="5"/>
      <c r="K12" s="5"/>
      <c r="L12" s="5" t="s">
        <v>14</v>
      </c>
      <c r="M12" s="5"/>
      <c r="N12" s="13">
        <v>2344</v>
      </c>
      <c r="O12" s="12"/>
      <c r="P12" s="13">
        <v>3312</v>
      </c>
      <c r="Q12" s="12"/>
      <c r="R12" s="22">
        <f>N12-P12</f>
        <v>-968</v>
      </c>
      <c r="S12" s="12"/>
      <c r="T12" s="13">
        <v>12400</v>
      </c>
    </row>
    <row r="13" spans="1:20" outlineLevel="2">
      <c r="A13" s="11">
        <f>ROUND(SUM(A8:A12),5)</f>
        <v>8121</v>
      </c>
      <c r="B13" s="12"/>
      <c r="C13" s="11">
        <f>ROUND(SUM(C8:C12),5)</f>
        <v>10056</v>
      </c>
      <c r="D13" s="12"/>
      <c r="E13" s="21">
        <f>A13-C13</f>
        <v>-1935</v>
      </c>
      <c r="F13" s="5"/>
      <c r="G13" s="5"/>
      <c r="H13" s="5"/>
      <c r="I13" s="5"/>
      <c r="J13" s="5"/>
      <c r="K13" s="5" t="s">
        <v>15</v>
      </c>
      <c r="L13" s="5"/>
      <c r="M13" s="5"/>
      <c r="N13" s="11">
        <f>ROUND(SUM(N8:N12),5)</f>
        <v>165707</v>
      </c>
      <c r="O13" s="12"/>
      <c r="P13" s="11">
        <f>ROUND(SUM(P8:P12),5)</f>
        <v>153126</v>
      </c>
      <c r="Q13" s="12"/>
      <c r="R13" s="21">
        <f>N13-P13</f>
        <v>12581</v>
      </c>
      <c r="S13" s="12"/>
      <c r="T13" s="11">
        <f>ROUND(SUM(T8:T12),5)</f>
        <v>310000</v>
      </c>
    </row>
    <row r="14" spans="1:20" ht="30" customHeight="1" outlineLevel="2">
      <c r="A14" s="11">
        <v>0</v>
      </c>
      <c r="B14" s="12"/>
      <c r="C14" s="11">
        <v>0</v>
      </c>
      <c r="D14" s="12"/>
      <c r="E14" s="21">
        <f t="shared" ref="E14:E17" si="2">A14-C14</f>
        <v>0</v>
      </c>
      <c r="F14" s="5"/>
      <c r="G14" s="5"/>
      <c r="H14" s="5"/>
      <c r="I14" s="5"/>
      <c r="J14" s="5"/>
      <c r="K14" s="5" t="s">
        <v>16</v>
      </c>
      <c r="L14" s="5"/>
      <c r="M14" s="5"/>
      <c r="N14" s="11">
        <v>9258</v>
      </c>
      <c r="O14" s="12"/>
      <c r="P14" s="11">
        <v>6549</v>
      </c>
      <c r="Q14" s="12"/>
      <c r="R14" s="21">
        <f t="shared" ref="R14:R17" si="3">N14-P14</f>
        <v>2709</v>
      </c>
      <c r="S14" s="12"/>
      <c r="T14" s="11">
        <v>43000</v>
      </c>
    </row>
    <row r="15" spans="1:20" outlineLevel="2">
      <c r="A15" s="11">
        <v>17000</v>
      </c>
      <c r="B15" s="12"/>
      <c r="C15" s="11">
        <v>17000</v>
      </c>
      <c r="D15" s="12"/>
      <c r="E15" s="21">
        <f t="shared" si="2"/>
        <v>0</v>
      </c>
      <c r="F15" s="5"/>
      <c r="G15" s="5"/>
      <c r="H15" s="5"/>
      <c r="I15" s="5"/>
      <c r="J15" s="5"/>
      <c r="K15" s="5" t="s">
        <v>17</v>
      </c>
      <c r="L15" s="5"/>
      <c r="M15" s="5"/>
      <c r="N15" s="11">
        <v>17000</v>
      </c>
      <c r="O15" s="12"/>
      <c r="P15" s="11">
        <v>17000</v>
      </c>
      <c r="Q15" s="12"/>
      <c r="R15" s="21">
        <f t="shared" si="3"/>
        <v>0</v>
      </c>
      <c r="S15" s="12"/>
      <c r="T15" s="11">
        <v>66000</v>
      </c>
    </row>
    <row r="16" spans="1:20" outlineLevel="2">
      <c r="A16" s="11">
        <v>3270</v>
      </c>
      <c r="B16" s="12"/>
      <c r="C16" s="11">
        <v>3857</v>
      </c>
      <c r="D16" s="12"/>
      <c r="E16" s="21">
        <f t="shared" si="2"/>
        <v>-587</v>
      </c>
      <c r="F16" s="5"/>
      <c r="G16" s="5"/>
      <c r="H16" s="5"/>
      <c r="I16" s="5"/>
      <c r="J16" s="5"/>
      <c r="K16" s="5" t="s">
        <v>18</v>
      </c>
      <c r="L16" s="5"/>
      <c r="M16" s="5"/>
      <c r="N16" s="11">
        <v>5690</v>
      </c>
      <c r="O16" s="12"/>
      <c r="P16" s="11">
        <v>6965</v>
      </c>
      <c r="Q16" s="12"/>
      <c r="R16" s="21">
        <f t="shared" si="3"/>
        <v>-1275</v>
      </c>
      <c r="S16" s="12"/>
      <c r="T16" s="11">
        <v>14500</v>
      </c>
    </row>
    <row r="17" spans="1:20" outlineLevel="2">
      <c r="A17" s="11">
        <v>3220</v>
      </c>
      <c r="B17" s="12"/>
      <c r="C17" s="11"/>
      <c r="D17" s="12"/>
      <c r="E17" s="21">
        <f t="shared" si="2"/>
        <v>3220</v>
      </c>
      <c r="F17" s="5"/>
      <c r="G17" s="5"/>
      <c r="H17" s="5"/>
      <c r="I17" s="5"/>
      <c r="J17" s="5"/>
      <c r="K17" s="5" t="s">
        <v>19</v>
      </c>
      <c r="L17" s="5"/>
      <c r="M17" s="5"/>
      <c r="N17" s="11">
        <v>6520</v>
      </c>
      <c r="O17" s="12"/>
      <c r="P17" s="11"/>
      <c r="Q17" s="12"/>
      <c r="R17" s="21">
        <f t="shared" si="3"/>
        <v>6520</v>
      </c>
      <c r="S17" s="12"/>
      <c r="T17" s="11"/>
    </row>
    <row r="18" spans="1:20" outlineLevel="3">
      <c r="A18" s="11"/>
      <c r="B18" s="12"/>
      <c r="C18" s="11"/>
      <c r="D18" s="12"/>
      <c r="E18" s="21"/>
      <c r="F18" s="5"/>
      <c r="G18" s="5"/>
      <c r="H18" s="5"/>
      <c r="I18" s="5"/>
      <c r="J18" s="5"/>
      <c r="K18" s="5" t="s">
        <v>20</v>
      </c>
      <c r="L18" s="5"/>
      <c r="M18" s="5"/>
      <c r="N18" s="11"/>
      <c r="O18" s="12"/>
      <c r="P18" s="11"/>
      <c r="Q18" s="12"/>
      <c r="R18" s="21"/>
      <c r="S18" s="12"/>
      <c r="T18" s="11"/>
    </row>
    <row r="19" spans="1:20" outlineLevel="3">
      <c r="A19" s="11">
        <v>5985</v>
      </c>
      <c r="B19" s="12"/>
      <c r="C19" s="11">
        <v>6300</v>
      </c>
      <c r="D19" s="12"/>
      <c r="E19" s="21">
        <f t="shared" ref="E19:E40" si="4">A19-C19</f>
        <v>-315</v>
      </c>
      <c r="F19" s="5"/>
      <c r="G19" s="5"/>
      <c r="H19" s="5"/>
      <c r="I19" s="5"/>
      <c r="J19" s="5"/>
      <c r="K19" s="5"/>
      <c r="L19" s="5" t="s">
        <v>21</v>
      </c>
      <c r="M19" s="5"/>
      <c r="N19" s="11">
        <v>265934</v>
      </c>
      <c r="O19" s="12"/>
      <c r="P19" s="11">
        <v>251167</v>
      </c>
      <c r="Q19" s="12"/>
      <c r="R19" s="21">
        <f t="shared" ref="R19:R40" si="5">N19-P19</f>
        <v>14767</v>
      </c>
      <c r="S19" s="12"/>
      <c r="T19" s="11">
        <v>252000</v>
      </c>
    </row>
    <row r="20" spans="1:20" ht="18" outlineLevel="3" thickBot="1">
      <c r="A20" s="13">
        <v>96168</v>
      </c>
      <c r="B20" s="12"/>
      <c r="C20" s="13">
        <v>91137</v>
      </c>
      <c r="D20" s="12"/>
      <c r="E20" s="22">
        <f>A20-C20</f>
        <v>5031</v>
      </c>
      <c r="F20" s="5"/>
      <c r="G20" s="5"/>
      <c r="H20" s="5"/>
      <c r="I20" s="5"/>
      <c r="J20" s="5"/>
      <c r="K20" s="5"/>
      <c r="L20" s="5" t="s">
        <v>22</v>
      </c>
      <c r="M20" s="5"/>
      <c r="N20" s="13">
        <v>190065</v>
      </c>
      <c r="O20" s="12"/>
      <c r="P20" s="13">
        <v>177199</v>
      </c>
      <c r="Q20" s="12"/>
      <c r="R20" s="22">
        <f>N20-P20</f>
        <v>12866</v>
      </c>
      <c r="S20" s="12"/>
      <c r="T20" s="13">
        <v>273000</v>
      </c>
    </row>
    <row r="21" spans="1:20" outlineLevel="2">
      <c r="A21" s="11">
        <f>ROUND(SUM(A18:A20),5)</f>
        <v>102153</v>
      </c>
      <c r="B21" s="12"/>
      <c r="C21" s="11">
        <f>ROUND(SUM(C18:C20),5)</f>
        <v>97437</v>
      </c>
      <c r="D21" s="12"/>
      <c r="E21" s="21">
        <f>A21-C21</f>
        <v>4716</v>
      </c>
      <c r="F21" s="5"/>
      <c r="G21" s="5"/>
      <c r="H21" s="5"/>
      <c r="I21" s="5"/>
      <c r="J21" s="5"/>
      <c r="K21" s="5" t="s">
        <v>23</v>
      </c>
      <c r="L21" s="5"/>
      <c r="M21" s="5"/>
      <c r="N21" s="11">
        <f>ROUND(SUM(N18:N20),5)</f>
        <v>455999</v>
      </c>
      <c r="O21" s="12"/>
      <c r="P21" s="11">
        <f>ROUND(SUM(P18:P20),5)</f>
        <v>428366</v>
      </c>
      <c r="Q21" s="12"/>
      <c r="R21" s="21">
        <f>N21-P21</f>
        <v>27633</v>
      </c>
      <c r="S21" s="12"/>
      <c r="T21" s="11">
        <f>ROUND(SUM(T18:T20),5)</f>
        <v>525000</v>
      </c>
    </row>
    <row r="22" spans="1:20" ht="30" customHeight="1" outlineLevel="2">
      <c r="A22" s="11">
        <v>56059</v>
      </c>
      <c r="B22" s="12"/>
      <c r="C22" s="11">
        <v>52162</v>
      </c>
      <c r="D22" s="12"/>
      <c r="E22" s="21">
        <f t="shared" si="4"/>
        <v>3897</v>
      </c>
      <c r="F22" s="5"/>
      <c r="G22" s="5"/>
      <c r="H22" s="5"/>
      <c r="I22" s="5"/>
      <c r="J22" s="5"/>
      <c r="K22" s="5" t="s">
        <v>24</v>
      </c>
      <c r="L22" s="5"/>
      <c r="M22" s="5"/>
      <c r="N22" s="11">
        <v>104663</v>
      </c>
      <c r="O22" s="12"/>
      <c r="P22" s="11">
        <v>104804</v>
      </c>
      <c r="Q22" s="12"/>
      <c r="R22" s="21">
        <f t="shared" si="5"/>
        <v>-141</v>
      </c>
      <c r="S22" s="12"/>
      <c r="T22" s="11">
        <v>190000</v>
      </c>
    </row>
    <row r="23" spans="1:20" outlineLevel="2">
      <c r="A23" s="11">
        <v>56408</v>
      </c>
      <c r="B23" s="12"/>
      <c r="C23" s="11">
        <v>58619</v>
      </c>
      <c r="D23" s="12"/>
      <c r="E23" s="21">
        <f t="shared" si="4"/>
        <v>-2211</v>
      </c>
      <c r="F23" s="5"/>
      <c r="G23" s="5"/>
      <c r="H23" s="5"/>
      <c r="I23" s="5"/>
      <c r="J23" s="5"/>
      <c r="K23" s="5" t="s">
        <v>25</v>
      </c>
      <c r="L23" s="5"/>
      <c r="M23" s="5"/>
      <c r="N23" s="11">
        <v>115810</v>
      </c>
      <c r="O23" s="12"/>
      <c r="P23" s="11">
        <v>118334</v>
      </c>
      <c r="Q23" s="12"/>
      <c r="R23" s="21">
        <f t="shared" si="5"/>
        <v>-2524</v>
      </c>
      <c r="S23" s="12"/>
      <c r="T23" s="11">
        <v>290000</v>
      </c>
    </row>
    <row r="24" spans="1:20" outlineLevel="2">
      <c r="A24" s="11">
        <v>400</v>
      </c>
      <c r="B24" s="12"/>
      <c r="C24" s="11">
        <v>6953</v>
      </c>
      <c r="D24" s="12"/>
      <c r="E24" s="21">
        <f t="shared" si="4"/>
        <v>-6553</v>
      </c>
      <c r="F24" s="5"/>
      <c r="G24" s="5"/>
      <c r="H24" s="5"/>
      <c r="I24" s="5"/>
      <c r="J24" s="5"/>
      <c r="K24" s="5" t="s">
        <v>26</v>
      </c>
      <c r="L24" s="5"/>
      <c r="M24" s="5"/>
      <c r="N24" s="11">
        <v>870</v>
      </c>
      <c r="O24" s="12"/>
      <c r="P24" s="11">
        <v>12546</v>
      </c>
      <c r="Q24" s="12"/>
      <c r="R24" s="21">
        <f t="shared" si="5"/>
        <v>-11676</v>
      </c>
      <c r="S24" s="12"/>
      <c r="T24" s="11">
        <v>20000</v>
      </c>
    </row>
    <row r="25" spans="1:20" outlineLevel="2">
      <c r="A25" s="11">
        <v>1081</v>
      </c>
      <c r="B25" s="12"/>
      <c r="C25" s="11">
        <v>2444</v>
      </c>
      <c r="D25" s="12"/>
      <c r="E25" s="21">
        <f t="shared" si="4"/>
        <v>-1363</v>
      </c>
      <c r="F25" s="5"/>
      <c r="G25" s="5"/>
      <c r="H25" s="5"/>
      <c r="I25" s="5"/>
      <c r="J25" s="5"/>
      <c r="K25" s="5" t="s">
        <v>27</v>
      </c>
      <c r="L25" s="5"/>
      <c r="M25" s="5"/>
      <c r="N25" s="11">
        <v>23673</v>
      </c>
      <c r="O25" s="12"/>
      <c r="P25" s="11">
        <v>24838</v>
      </c>
      <c r="Q25" s="12"/>
      <c r="R25" s="21">
        <f t="shared" si="5"/>
        <v>-1165</v>
      </c>
      <c r="S25" s="12"/>
      <c r="T25" s="11">
        <v>33000</v>
      </c>
    </row>
    <row r="26" spans="1:20" outlineLevel="2">
      <c r="A26" s="11">
        <v>0</v>
      </c>
      <c r="B26" s="12"/>
      <c r="C26" s="11"/>
      <c r="D26" s="12"/>
      <c r="E26" s="21">
        <f t="shared" si="4"/>
        <v>0</v>
      </c>
      <c r="F26" s="5"/>
      <c r="G26" s="5"/>
      <c r="H26" s="5"/>
      <c r="I26" s="5"/>
      <c r="J26" s="5"/>
      <c r="K26" s="5" t="s">
        <v>28</v>
      </c>
      <c r="L26" s="5"/>
      <c r="M26" s="5"/>
      <c r="N26" s="11">
        <v>85</v>
      </c>
      <c r="O26" s="12"/>
      <c r="P26" s="11"/>
      <c r="Q26" s="12"/>
      <c r="R26" s="21">
        <f t="shared" si="5"/>
        <v>85</v>
      </c>
      <c r="S26" s="12"/>
      <c r="T26" s="11"/>
    </row>
    <row r="27" spans="1:20" outlineLevel="2">
      <c r="A27" s="11">
        <v>20790</v>
      </c>
      <c r="B27" s="12"/>
      <c r="C27" s="11">
        <v>23050</v>
      </c>
      <c r="D27" s="12"/>
      <c r="E27" s="21">
        <f t="shared" si="4"/>
        <v>-2260</v>
      </c>
      <c r="F27" s="5"/>
      <c r="G27" s="5"/>
      <c r="H27" s="5"/>
      <c r="I27" s="5"/>
      <c r="J27" s="5"/>
      <c r="K27" s="5" t="s">
        <v>29</v>
      </c>
      <c r="L27" s="5"/>
      <c r="M27" s="5"/>
      <c r="N27" s="11">
        <v>38533</v>
      </c>
      <c r="O27" s="12"/>
      <c r="P27" s="11">
        <v>46546</v>
      </c>
      <c r="Q27" s="12"/>
      <c r="R27" s="21">
        <f t="shared" si="5"/>
        <v>-8013</v>
      </c>
      <c r="S27" s="12"/>
      <c r="T27" s="11">
        <v>93000</v>
      </c>
    </row>
    <row r="28" spans="1:20" outlineLevel="2">
      <c r="A28" s="11">
        <v>1417</v>
      </c>
      <c r="B28" s="12"/>
      <c r="C28" s="11">
        <v>3036</v>
      </c>
      <c r="D28" s="12"/>
      <c r="E28" s="21">
        <f t="shared" si="4"/>
        <v>-1619</v>
      </c>
      <c r="F28" s="5"/>
      <c r="G28" s="5"/>
      <c r="H28" s="5"/>
      <c r="I28" s="5"/>
      <c r="J28" s="5"/>
      <c r="K28" s="5" t="s">
        <v>30</v>
      </c>
      <c r="L28" s="5"/>
      <c r="M28" s="5"/>
      <c r="N28" s="11">
        <v>6354</v>
      </c>
      <c r="O28" s="12"/>
      <c r="P28" s="11">
        <v>5231</v>
      </c>
      <c r="Q28" s="12"/>
      <c r="R28" s="21">
        <f t="shared" si="5"/>
        <v>1123</v>
      </c>
      <c r="S28" s="12"/>
      <c r="T28" s="11">
        <v>19000</v>
      </c>
    </row>
    <row r="29" spans="1:20" outlineLevel="2">
      <c r="A29" s="11">
        <v>450</v>
      </c>
      <c r="B29" s="12"/>
      <c r="C29" s="11">
        <v>440</v>
      </c>
      <c r="D29" s="12"/>
      <c r="E29" s="21">
        <f t="shared" si="4"/>
        <v>10</v>
      </c>
      <c r="F29" s="5"/>
      <c r="G29" s="5"/>
      <c r="H29" s="5"/>
      <c r="I29" s="5"/>
      <c r="J29" s="5"/>
      <c r="K29" s="5" t="s">
        <v>31</v>
      </c>
      <c r="L29" s="5"/>
      <c r="M29" s="5"/>
      <c r="N29" s="11">
        <v>1480</v>
      </c>
      <c r="O29" s="12"/>
      <c r="P29" s="11">
        <v>1539</v>
      </c>
      <c r="Q29" s="12"/>
      <c r="R29" s="21">
        <f t="shared" si="5"/>
        <v>-59</v>
      </c>
      <c r="S29" s="12"/>
      <c r="T29" s="11">
        <v>5500</v>
      </c>
    </row>
    <row r="30" spans="1:20" outlineLevel="2">
      <c r="A30" s="11">
        <v>37</v>
      </c>
      <c r="B30" s="12"/>
      <c r="C30" s="11">
        <v>641</v>
      </c>
      <c r="D30" s="12"/>
      <c r="E30" s="21">
        <f t="shared" si="4"/>
        <v>-604</v>
      </c>
      <c r="F30" s="5"/>
      <c r="G30" s="5"/>
      <c r="H30" s="5"/>
      <c r="I30" s="5"/>
      <c r="J30" s="5"/>
      <c r="K30" s="5" t="s">
        <v>32</v>
      </c>
      <c r="L30" s="5"/>
      <c r="M30" s="5"/>
      <c r="N30" s="11">
        <v>173</v>
      </c>
      <c r="O30" s="12"/>
      <c r="P30" s="11">
        <v>1213</v>
      </c>
      <c r="Q30" s="12"/>
      <c r="R30" s="21">
        <f t="shared" si="5"/>
        <v>-1040</v>
      </c>
      <c r="S30" s="12"/>
      <c r="T30" s="11">
        <v>4000</v>
      </c>
    </row>
    <row r="31" spans="1:20" outlineLevel="2">
      <c r="A31" s="11">
        <v>6648</v>
      </c>
      <c r="B31" s="12"/>
      <c r="C31" s="11">
        <v>25368</v>
      </c>
      <c r="D31" s="12"/>
      <c r="E31" s="21">
        <f t="shared" si="4"/>
        <v>-18720</v>
      </c>
      <c r="F31" s="5"/>
      <c r="G31" s="5"/>
      <c r="H31" s="5"/>
      <c r="I31" s="5"/>
      <c r="J31" s="5"/>
      <c r="K31" s="5" t="s">
        <v>33</v>
      </c>
      <c r="L31" s="5"/>
      <c r="M31" s="5"/>
      <c r="N31" s="11">
        <v>74608</v>
      </c>
      <c r="O31" s="12"/>
      <c r="P31" s="11">
        <v>84049</v>
      </c>
      <c r="Q31" s="12"/>
      <c r="R31" s="21">
        <f t="shared" si="5"/>
        <v>-9441</v>
      </c>
      <c r="S31" s="12"/>
      <c r="T31" s="11">
        <v>225000</v>
      </c>
    </row>
    <row r="32" spans="1:20" outlineLevel="3">
      <c r="A32" s="11"/>
      <c r="B32" s="12"/>
      <c r="C32" s="11"/>
      <c r="D32" s="12"/>
      <c r="E32" s="21"/>
      <c r="F32" s="5"/>
      <c r="G32" s="5"/>
      <c r="H32" s="5"/>
      <c r="I32" s="5"/>
      <c r="J32" s="5"/>
      <c r="K32" s="5" t="s">
        <v>34</v>
      </c>
      <c r="L32" s="5"/>
      <c r="M32" s="5"/>
      <c r="N32" s="11"/>
      <c r="O32" s="12"/>
      <c r="P32" s="11"/>
      <c r="Q32" s="12"/>
      <c r="R32" s="21"/>
      <c r="S32" s="12"/>
      <c r="T32" s="11"/>
    </row>
    <row r="33" spans="1:20" outlineLevel="3">
      <c r="A33" s="11">
        <v>0</v>
      </c>
      <c r="B33" s="12"/>
      <c r="C33" s="11">
        <v>0</v>
      </c>
      <c r="D33" s="12"/>
      <c r="E33" s="21">
        <f t="shared" si="4"/>
        <v>0</v>
      </c>
      <c r="F33" s="5"/>
      <c r="G33" s="5"/>
      <c r="H33" s="5"/>
      <c r="I33" s="5"/>
      <c r="J33" s="5"/>
      <c r="K33" s="5"/>
      <c r="L33" s="5" t="s">
        <v>35</v>
      </c>
      <c r="M33" s="5"/>
      <c r="N33" s="11">
        <v>500</v>
      </c>
      <c r="O33" s="12"/>
      <c r="P33" s="11">
        <v>0</v>
      </c>
      <c r="Q33" s="12"/>
      <c r="R33" s="21">
        <f t="shared" si="5"/>
        <v>500</v>
      </c>
      <c r="S33" s="12"/>
      <c r="T33" s="11">
        <v>1000</v>
      </c>
    </row>
    <row r="34" spans="1:20" outlineLevel="3">
      <c r="A34" s="11">
        <v>0</v>
      </c>
      <c r="B34" s="12"/>
      <c r="C34" s="11">
        <v>0</v>
      </c>
      <c r="D34" s="12"/>
      <c r="E34" s="21">
        <f t="shared" si="4"/>
        <v>0</v>
      </c>
      <c r="F34" s="5"/>
      <c r="G34" s="5"/>
      <c r="H34" s="5"/>
      <c r="I34" s="5"/>
      <c r="J34" s="5"/>
      <c r="K34" s="5"/>
      <c r="L34" s="5" t="s">
        <v>36</v>
      </c>
      <c r="M34" s="5"/>
      <c r="N34" s="11">
        <v>0</v>
      </c>
      <c r="O34" s="12"/>
      <c r="P34" s="11">
        <v>1000</v>
      </c>
      <c r="Q34" s="12"/>
      <c r="R34" s="21">
        <f t="shared" si="5"/>
        <v>-1000</v>
      </c>
      <c r="S34" s="12"/>
      <c r="T34" s="11">
        <v>1000</v>
      </c>
    </row>
    <row r="35" spans="1:20" outlineLevel="3">
      <c r="A35" s="11">
        <v>200</v>
      </c>
      <c r="B35" s="12"/>
      <c r="C35" s="11"/>
      <c r="D35" s="12"/>
      <c r="E35" s="21">
        <f t="shared" si="4"/>
        <v>200</v>
      </c>
      <c r="F35" s="5"/>
      <c r="G35" s="5"/>
      <c r="H35" s="5"/>
      <c r="I35" s="5"/>
      <c r="J35" s="5"/>
      <c r="K35" s="5"/>
      <c r="L35" s="5" t="s">
        <v>37</v>
      </c>
      <c r="M35" s="5"/>
      <c r="N35" s="11">
        <v>200</v>
      </c>
      <c r="O35" s="12"/>
      <c r="P35" s="11"/>
      <c r="Q35" s="12"/>
      <c r="R35" s="21">
        <f t="shared" si="5"/>
        <v>200</v>
      </c>
      <c r="S35" s="12"/>
      <c r="T35" s="11"/>
    </row>
    <row r="36" spans="1:20" outlineLevel="3">
      <c r="A36" s="11">
        <v>5</v>
      </c>
      <c r="B36" s="12"/>
      <c r="C36" s="11"/>
      <c r="D36" s="12"/>
      <c r="E36" s="21">
        <f t="shared" si="4"/>
        <v>5</v>
      </c>
      <c r="F36" s="5"/>
      <c r="G36" s="5"/>
      <c r="H36" s="5"/>
      <c r="I36" s="5"/>
      <c r="J36" s="5"/>
      <c r="K36" s="5"/>
      <c r="L36" s="5" t="s">
        <v>38</v>
      </c>
      <c r="M36" s="5"/>
      <c r="N36" s="11">
        <v>20</v>
      </c>
      <c r="O36" s="12"/>
      <c r="P36" s="11"/>
      <c r="Q36" s="12"/>
      <c r="R36" s="21">
        <f t="shared" si="5"/>
        <v>20</v>
      </c>
      <c r="S36" s="12"/>
      <c r="T36" s="11"/>
    </row>
    <row r="37" spans="1:20" outlineLevel="3">
      <c r="A37" s="11">
        <v>0</v>
      </c>
      <c r="B37" s="12"/>
      <c r="C37" s="11"/>
      <c r="D37" s="12"/>
      <c r="E37" s="21">
        <f t="shared" si="4"/>
        <v>0</v>
      </c>
      <c r="F37" s="5"/>
      <c r="G37" s="5"/>
      <c r="H37" s="5"/>
      <c r="I37" s="5"/>
      <c r="J37" s="5"/>
      <c r="K37" s="5"/>
      <c r="L37" s="5" t="s">
        <v>40</v>
      </c>
      <c r="M37" s="5"/>
      <c r="N37" s="11">
        <v>8</v>
      </c>
      <c r="O37" s="12"/>
      <c r="P37" s="11"/>
      <c r="Q37" s="12"/>
      <c r="R37" s="21">
        <f t="shared" si="5"/>
        <v>8</v>
      </c>
      <c r="S37" s="12"/>
      <c r="T37" s="11"/>
    </row>
    <row r="38" spans="1:20" outlineLevel="3">
      <c r="A38" s="11">
        <v>0</v>
      </c>
      <c r="B38" s="12"/>
      <c r="C38" s="11"/>
      <c r="D38" s="12"/>
      <c r="E38" s="21">
        <f t="shared" si="4"/>
        <v>0</v>
      </c>
      <c r="F38" s="5"/>
      <c r="G38" s="5"/>
      <c r="H38" s="5"/>
      <c r="I38" s="5"/>
      <c r="J38" s="5"/>
      <c r="K38" s="5"/>
      <c r="L38" s="5" t="s">
        <v>41</v>
      </c>
      <c r="M38" s="5"/>
      <c r="N38" s="11">
        <v>2</v>
      </c>
      <c r="O38" s="12"/>
      <c r="P38" s="11"/>
      <c r="Q38" s="12"/>
      <c r="R38" s="21">
        <f t="shared" si="5"/>
        <v>2</v>
      </c>
      <c r="S38" s="12"/>
      <c r="T38" s="11"/>
    </row>
    <row r="39" spans="1:20" outlineLevel="3">
      <c r="A39" s="11">
        <v>203</v>
      </c>
      <c r="B39" s="12"/>
      <c r="C39" s="11">
        <v>170</v>
      </c>
      <c r="D39" s="12"/>
      <c r="E39" s="21">
        <f t="shared" si="4"/>
        <v>33</v>
      </c>
      <c r="F39" s="5"/>
      <c r="G39" s="5"/>
      <c r="H39" s="5"/>
      <c r="I39" s="5"/>
      <c r="J39" s="5"/>
      <c r="K39" s="5"/>
      <c r="L39" s="5" t="s">
        <v>42</v>
      </c>
      <c r="M39" s="5"/>
      <c r="N39" s="11">
        <v>357</v>
      </c>
      <c r="O39" s="12"/>
      <c r="P39" s="11">
        <v>351</v>
      </c>
      <c r="Q39" s="12"/>
      <c r="R39" s="21">
        <f t="shared" si="5"/>
        <v>6</v>
      </c>
      <c r="S39" s="12"/>
      <c r="T39" s="11">
        <v>1000</v>
      </c>
    </row>
    <row r="40" spans="1:20" outlineLevel="3">
      <c r="A40" s="11">
        <v>5868</v>
      </c>
      <c r="B40" s="12"/>
      <c r="C40" s="11">
        <v>5164</v>
      </c>
      <c r="D40" s="12"/>
      <c r="E40" s="11">
        <f t="shared" si="4"/>
        <v>704</v>
      </c>
      <c r="F40" s="5"/>
      <c r="G40" s="5"/>
      <c r="H40" s="5"/>
      <c r="I40" s="5"/>
      <c r="J40" s="5"/>
      <c r="K40" s="5"/>
      <c r="L40" s="5" t="s">
        <v>43</v>
      </c>
      <c r="M40" s="5"/>
      <c r="N40" s="11">
        <v>20038</v>
      </c>
      <c r="O40" s="12"/>
      <c r="P40" s="11">
        <v>16593</v>
      </c>
      <c r="Q40" s="12"/>
      <c r="R40" s="11">
        <f t="shared" si="5"/>
        <v>3445</v>
      </c>
      <c r="S40" s="12"/>
      <c r="T40" s="11">
        <v>28000</v>
      </c>
    </row>
    <row r="41" spans="1:20" ht="18" outlineLevel="3" thickBot="1">
      <c r="A41" s="14">
        <v>142</v>
      </c>
      <c r="B41" s="12"/>
      <c r="C41" s="14">
        <v>20</v>
      </c>
      <c r="D41" s="12"/>
      <c r="E41" s="14">
        <f>A41-C41</f>
        <v>122</v>
      </c>
      <c r="F41" s="5"/>
      <c r="G41" s="5"/>
      <c r="H41" s="5"/>
      <c r="I41" s="5"/>
      <c r="J41" s="5"/>
      <c r="K41" s="5"/>
      <c r="L41" s="5" t="s">
        <v>44</v>
      </c>
      <c r="M41" s="5"/>
      <c r="N41" s="14">
        <v>109</v>
      </c>
      <c r="O41" s="12"/>
      <c r="P41" s="14">
        <v>1706</v>
      </c>
      <c r="Q41" s="12"/>
      <c r="R41" s="14">
        <f>N41-P41</f>
        <v>-1597</v>
      </c>
      <c r="S41" s="12"/>
      <c r="T41" s="14">
        <v>5000</v>
      </c>
    </row>
    <row r="42" spans="1:20" outlineLevel="2">
      <c r="A42" s="15">
        <f>ROUND(SUM(A32:A41),5)</f>
        <v>6418</v>
      </c>
      <c r="B42" s="12"/>
      <c r="C42" s="15">
        <f>ROUND(SUM(C32:C41),5)</f>
        <v>5354</v>
      </c>
      <c r="D42" s="12"/>
      <c r="E42" s="15">
        <f>A42-C42</f>
        <v>1064</v>
      </c>
      <c r="F42" s="5"/>
      <c r="G42" s="5"/>
      <c r="H42" s="5"/>
      <c r="I42" s="5"/>
      <c r="J42" s="5"/>
      <c r="K42" s="5" t="s">
        <v>45</v>
      </c>
      <c r="L42" s="5"/>
      <c r="M42" s="5"/>
      <c r="N42" s="15">
        <f>ROUND(SUM(N32:N41),5)</f>
        <v>21234</v>
      </c>
      <c r="O42" s="12"/>
      <c r="P42" s="15">
        <f>ROUND(SUM(P32:P41),5)</f>
        <v>19650</v>
      </c>
      <c r="Q42" s="12"/>
      <c r="R42" s="15">
        <f>N42-P42</f>
        <v>1584</v>
      </c>
      <c r="S42" s="12"/>
      <c r="T42" s="15">
        <f>ROUND(SUM(T32:T41),5)</f>
        <v>36000</v>
      </c>
    </row>
    <row r="43" spans="1:20" outlineLevel="3">
      <c r="A43" s="11"/>
      <c r="B43" s="12"/>
      <c r="C43" s="11"/>
      <c r="D43" s="12"/>
      <c r="E43" s="21"/>
      <c r="F43" s="5"/>
      <c r="G43" s="5"/>
      <c r="H43" s="5"/>
      <c r="I43" s="5"/>
      <c r="J43" s="5"/>
      <c r="K43" s="5" t="s">
        <v>277</v>
      </c>
      <c r="L43" s="5"/>
      <c r="M43" s="5"/>
      <c r="N43" s="11"/>
      <c r="O43" s="12"/>
      <c r="P43" s="11"/>
      <c r="Q43" s="12"/>
      <c r="R43" s="21"/>
      <c r="S43" s="12"/>
      <c r="T43" s="11"/>
    </row>
    <row r="44" spans="1:20" outlineLevel="3">
      <c r="A44" s="11">
        <v>1</v>
      </c>
      <c r="B44" s="12"/>
      <c r="C44" s="11">
        <v>2165</v>
      </c>
      <c r="D44" s="12"/>
      <c r="E44" s="21">
        <f t="shared" ref="E44:E49" si="6">A44-C44</f>
        <v>-2164</v>
      </c>
      <c r="F44" s="5"/>
      <c r="G44" s="5"/>
      <c r="H44" s="5"/>
      <c r="I44" s="5"/>
      <c r="J44" s="5"/>
      <c r="K44" s="5"/>
      <c r="L44" s="5" t="s">
        <v>39</v>
      </c>
      <c r="M44" s="5"/>
      <c r="N44" s="11">
        <v>840</v>
      </c>
      <c r="O44" s="12"/>
      <c r="P44" s="11">
        <v>8660</v>
      </c>
      <c r="Q44" s="12"/>
      <c r="R44" s="21">
        <f t="shared" ref="R44:R49" si="7">N44-P44</f>
        <v>-7820</v>
      </c>
      <c r="S44" s="12"/>
      <c r="T44" s="11">
        <v>26000</v>
      </c>
    </row>
    <row r="45" spans="1:20" outlineLevel="3">
      <c r="A45" s="11">
        <v>988</v>
      </c>
      <c r="B45" s="12"/>
      <c r="C45" s="11"/>
      <c r="D45" s="12"/>
      <c r="E45" s="21">
        <f t="shared" si="6"/>
        <v>988</v>
      </c>
      <c r="F45" s="5"/>
      <c r="G45" s="5"/>
      <c r="H45" s="5"/>
      <c r="I45" s="5"/>
      <c r="J45" s="5"/>
      <c r="K45" s="5"/>
      <c r="L45" s="5" t="s">
        <v>278</v>
      </c>
      <c r="M45" s="5"/>
      <c r="N45" s="11">
        <v>-1930</v>
      </c>
      <c r="O45" s="12"/>
      <c r="P45" s="11"/>
      <c r="Q45" s="12"/>
      <c r="R45" s="21">
        <f t="shared" si="7"/>
        <v>-1930</v>
      </c>
      <c r="S45" s="12"/>
      <c r="T45" s="11"/>
    </row>
    <row r="46" spans="1:20" ht="18" outlineLevel="3" thickBot="1">
      <c r="A46" s="11">
        <v>-212</v>
      </c>
      <c r="B46" s="12"/>
      <c r="C46" s="11"/>
      <c r="D46" s="12"/>
      <c r="E46" s="21">
        <f t="shared" si="6"/>
        <v>-212</v>
      </c>
      <c r="F46" s="5"/>
      <c r="G46" s="5"/>
      <c r="H46" s="5"/>
      <c r="I46" s="5"/>
      <c r="J46" s="5"/>
      <c r="K46" s="5"/>
      <c r="L46" s="5" t="s">
        <v>279</v>
      </c>
      <c r="M46" s="5"/>
      <c r="N46" s="11">
        <v>-449</v>
      </c>
      <c r="O46" s="12"/>
      <c r="P46" s="11"/>
      <c r="Q46" s="12"/>
      <c r="R46" s="21">
        <f t="shared" si="7"/>
        <v>-449</v>
      </c>
      <c r="S46" s="12"/>
      <c r="T46" s="11"/>
    </row>
    <row r="47" spans="1:20" ht="18" outlineLevel="2" thickBot="1">
      <c r="A47" s="15">
        <f>SUM(A44:A46)</f>
        <v>777</v>
      </c>
      <c r="B47" s="12"/>
      <c r="C47" s="15">
        <f>SUM(C44:C46)</f>
        <v>2165</v>
      </c>
      <c r="D47" s="12"/>
      <c r="E47" s="15">
        <f t="shared" si="6"/>
        <v>-1388</v>
      </c>
      <c r="F47" s="5"/>
      <c r="G47" s="5"/>
      <c r="H47" s="5"/>
      <c r="I47" s="5"/>
      <c r="J47" s="5"/>
      <c r="K47" s="5" t="s">
        <v>280</v>
      </c>
      <c r="L47" s="5"/>
      <c r="M47" s="5"/>
      <c r="N47" s="15">
        <f>SUM(N44:N46)</f>
        <v>-1539</v>
      </c>
      <c r="O47" s="12"/>
      <c r="P47" s="15">
        <f>SUM(P44:P46)</f>
        <v>8660</v>
      </c>
      <c r="Q47" s="12"/>
      <c r="R47" s="15">
        <f t="shared" si="7"/>
        <v>-10199</v>
      </c>
      <c r="S47" s="12"/>
      <c r="T47" s="15">
        <f>SUM(T44:T46)</f>
        <v>26000</v>
      </c>
    </row>
    <row r="48" spans="1:20" ht="30" customHeight="1" outlineLevel="1" thickBot="1">
      <c r="A48" s="15">
        <f>ROUND(SUM(A5:A7)+SUM(A13:A17)+SUM(A21:A31)+A42,5)+A47</f>
        <v>347748</v>
      </c>
      <c r="B48" s="12"/>
      <c r="C48" s="15">
        <f>ROUND(SUM(C5:C7)+SUM(C13:C17)+SUM(C21:C31)+C42,5)+C47</f>
        <v>370900</v>
      </c>
      <c r="D48" s="12"/>
      <c r="E48" s="29">
        <f t="shared" si="6"/>
        <v>-23152</v>
      </c>
      <c r="F48" s="5"/>
      <c r="G48" s="5"/>
      <c r="H48" s="5"/>
      <c r="I48" s="5"/>
      <c r="J48" s="5" t="s">
        <v>46</v>
      </c>
      <c r="K48" s="5"/>
      <c r="L48" s="5"/>
      <c r="M48" s="5"/>
      <c r="N48" s="15">
        <f>ROUND(SUM(N5:N7)+SUM(N13:N17)+SUM(N21:N31)+N42,5)+N47</f>
        <v>1328332</v>
      </c>
      <c r="O48" s="12"/>
      <c r="P48" s="15">
        <f>ROUND(SUM(P5:P7)+SUM(P13:P17)+SUM(P21:P31)+P42,5)+P47</f>
        <v>1227964</v>
      </c>
      <c r="Q48" s="12"/>
      <c r="R48" s="29">
        <f t="shared" si="7"/>
        <v>100368</v>
      </c>
      <c r="S48" s="12"/>
      <c r="T48" s="15">
        <f>ROUND(SUM(T5:T7)+SUM(T13:T17)+SUM(T21:T31)+T42,5)+T47</f>
        <v>2775000</v>
      </c>
    </row>
    <row r="49" spans="1:20" ht="30" customHeight="1" thickBot="1">
      <c r="A49" s="31">
        <f>ROUND(A4+A48,5)</f>
        <v>347748</v>
      </c>
      <c r="B49" s="30"/>
      <c r="C49" s="31">
        <f>ROUND(C4+C48,5)</f>
        <v>370900</v>
      </c>
      <c r="D49" s="30"/>
      <c r="E49" s="25">
        <f t="shared" si="6"/>
        <v>-23152</v>
      </c>
      <c r="F49" s="30"/>
      <c r="G49" s="30"/>
      <c r="H49" s="30"/>
      <c r="I49" s="30" t="s">
        <v>47</v>
      </c>
      <c r="J49" s="30"/>
      <c r="K49" s="30"/>
      <c r="L49" s="30"/>
      <c r="M49" s="30"/>
      <c r="N49" s="31">
        <f>ROUND(N4+N48,5)</f>
        <v>1328332</v>
      </c>
      <c r="O49" s="30"/>
      <c r="P49" s="31">
        <f>ROUND(P4+P48,5)</f>
        <v>1227964</v>
      </c>
      <c r="Q49" s="30"/>
      <c r="R49" s="25">
        <f t="shared" si="7"/>
        <v>100368</v>
      </c>
      <c r="S49" s="30"/>
      <c r="T49" s="31">
        <f>ROUND(T4+T48,5)</f>
        <v>2775000</v>
      </c>
    </row>
    <row r="50" spans="1:20" ht="30" hidden="1" customHeight="1">
      <c r="A50" s="11">
        <f>A49</f>
        <v>347748</v>
      </c>
      <c r="B50" s="12"/>
      <c r="C50" s="11">
        <f>C49</f>
        <v>370900</v>
      </c>
      <c r="D50" s="12"/>
      <c r="E50" s="21"/>
      <c r="F50" s="5"/>
      <c r="G50" s="5"/>
      <c r="H50" s="5" t="s">
        <v>48</v>
      </c>
      <c r="I50" s="5"/>
      <c r="J50" s="5"/>
      <c r="K50" s="5"/>
      <c r="L50" s="5"/>
      <c r="M50" s="5"/>
      <c r="N50" s="11">
        <f>N49</f>
        <v>1328332</v>
      </c>
      <c r="O50" s="12"/>
      <c r="P50" s="11">
        <f>P49</f>
        <v>1227964</v>
      </c>
      <c r="Q50" s="12"/>
      <c r="R50" s="21"/>
      <c r="S50" s="12"/>
      <c r="T50" s="11">
        <f>T49</f>
        <v>2775000</v>
      </c>
    </row>
    <row r="51" spans="1:20" ht="30" customHeight="1" outlineLevel="1">
      <c r="A51" s="11"/>
      <c r="B51" s="12"/>
      <c r="C51" s="11"/>
      <c r="D51" s="12"/>
      <c r="E51" s="21"/>
      <c r="F51" s="5"/>
      <c r="G51" s="5"/>
      <c r="H51" s="5"/>
      <c r="I51" s="5" t="s">
        <v>49</v>
      </c>
      <c r="J51" s="5"/>
      <c r="K51" s="5"/>
      <c r="L51" s="5"/>
      <c r="M51" s="5"/>
      <c r="N51" s="11"/>
      <c r="O51" s="12"/>
      <c r="P51" s="11"/>
      <c r="Q51" s="12"/>
      <c r="R51" s="21"/>
      <c r="S51" s="12"/>
      <c r="T51" s="11"/>
    </row>
    <row r="52" spans="1:20" outlineLevel="2">
      <c r="A52" s="11"/>
      <c r="B52" s="12"/>
      <c r="C52" s="11"/>
      <c r="D52" s="12"/>
      <c r="E52" s="21"/>
      <c r="F52" s="5"/>
      <c r="G52" s="5"/>
      <c r="H52" s="5"/>
      <c r="I52" s="5"/>
      <c r="J52" s="5" t="s">
        <v>50</v>
      </c>
      <c r="K52" s="5"/>
      <c r="L52" s="5"/>
      <c r="M52" s="5"/>
      <c r="N52" s="11"/>
      <c r="O52" s="12"/>
      <c r="P52" s="11"/>
      <c r="Q52" s="12"/>
      <c r="R52" s="21"/>
      <c r="S52" s="12"/>
      <c r="T52" s="11"/>
    </row>
    <row r="53" spans="1:20" outlineLevel="3">
      <c r="A53" s="11"/>
      <c r="B53" s="12"/>
      <c r="C53" s="11"/>
      <c r="D53" s="12"/>
      <c r="E53" s="11"/>
      <c r="F53" s="5"/>
      <c r="G53" s="5"/>
      <c r="H53" s="5"/>
      <c r="I53" s="5"/>
      <c r="J53" s="5"/>
      <c r="K53" s="5" t="s">
        <v>51</v>
      </c>
      <c r="L53" s="5"/>
      <c r="M53" s="5"/>
      <c r="N53" s="11"/>
      <c r="O53" s="12"/>
      <c r="P53" s="11"/>
      <c r="Q53" s="12"/>
      <c r="R53" s="11"/>
      <c r="S53" s="12"/>
      <c r="T53" s="11"/>
    </row>
    <row r="54" spans="1:20" outlineLevel="3">
      <c r="A54" s="11">
        <v>2673</v>
      </c>
      <c r="B54" s="12"/>
      <c r="C54" s="11">
        <v>5451</v>
      </c>
      <c r="D54" s="12"/>
      <c r="E54" s="21">
        <f>A54-C54</f>
        <v>-2778</v>
      </c>
      <c r="F54" s="5"/>
      <c r="G54" s="5"/>
      <c r="H54" s="5"/>
      <c r="I54" s="5"/>
      <c r="J54" s="5"/>
      <c r="K54" s="5"/>
      <c r="L54" s="5" t="s">
        <v>52</v>
      </c>
      <c r="M54" s="5"/>
      <c r="N54" s="11">
        <v>15048</v>
      </c>
      <c r="O54" s="12"/>
      <c r="P54" s="11">
        <v>16058</v>
      </c>
      <c r="Q54" s="12"/>
      <c r="R54" s="21">
        <f>N54-P54</f>
        <v>-1010</v>
      </c>
      <c r="S54" s="12"/>
      <c r="T54" s="11">
        <v>55000</v>
      </c>
    </row>
    <row r="55" spans="1:20" outlineLevel="3">
      <c r="A55" s="11">
        <v>4605</v>
      </c>
      <c r="B55" s="12"/>
      <c r="C55" s="11">
        <v>4127</v>
      </c>
      <c r="D55" s="12"/>
      <c r="E55" s="21">
        <f t="shared" ref="E55:E72" si="8">A55-C55</f>
        <v>478</v>
      </c>
      <c r="F55" s="5"/>
      <c r="G55" s="5"/>
      <c r="H55" s="5"/>
      <c r="I55" s="5"/>
      <c r="J55" s="5"/>
      <c r="K55" s="5"/>
      <c r="L55" s="5" t="s">
        <v>53</v>
      </c>
      <c r="M55" s="5"/>
      <c r="N55" s="11">
        <v>11417</v>
      </c>
      <c r="O55" s="12"/>
      <c r="P55" s="11">
        <v>10340</v>
      </c>
      <c r="Q55" s="12"/>
      <c r="R55" s="21">
        <f t="shared" ref="R55:R72" si="9">N55-P55</f>
        <v>1077</v>
      </c>
      <c r="S55" s="12"/>
      <c r="T55" s="11">
        <v>27000</v>
      </c>
    </row>
    <row r="56" spans="1:20" outlineLevel="3">
      <c r="A56" s="11">
        <v>341</v>
      </c>
      <c r="B56" s="12"/>
      <c r="C56" s="11">
        <v>0</v>
      </c>
      <c r="D56" s="12"/>
      <c r="E56" s="21">
        <f t="shared" si="8"/>
        <v>341</v>
      </c>
      <c r="F56" s="5"/>
      <c r="G56" s="5"/>
      <c r="H56" s="5"/>
      <c r="I56" s="5"/>
      <c r="J56" s="5"/>
      <c r="K56" s="5"/>
      <c r="L56" s="5" t="s">
        <v>54</v>
      </c>
      <c r="M56" s="5"/>
      <c r="N56" s="11">
        <v>341</v>
      </c>
      <c r="O56" s="12"/>
      <c r="P56" s="11">
        <v>0</v>
      </c>
      <c r="Q56" s="12"/>
      <c r="R56" s="21">
        <f t="shared" si="9"/>
        <v>341</v>
      </c>
      <c r="S56" s="12"/>
      <c r="T56" s="11">
        <v>4500</v>
      </c>
    </row>
    <row r="57" spans="1:20" outlineLevel="3">
      <c r="A57" s="11">
        <v>155</v>
      </c>
      <c r="B57" s="12"/>
      <c r="C57" s="11">
        <v>333</v>
      </c>
      <c r="D57" s="12"/>
      <c r="E57" s="21">
        <f t="shared" si="8"/>
        <v>-178</v>
      </c>
      <c r="F57" s="5"/>
      <c r="G57" s="5"/>
      <c r="H57" s="5"/>
      <c r="I57" s="5"/>
      <c r="J57" s="5"/>
      <c r="K57" s="5"/>
      <c r="L57" s="5" t="s">
        <v>55</v>
      </c>
      <c r="M57" s="5"/>
      <c r="N57" s="11">
        <v>778</v>
      </c>
      <c r="O57" s="12"/>
      <c r="P57" s="11">
        <v>1552</v>
      </c>
      <c r="Q57" s="12"/>
      <c r="R57" s="21">
        <f t="shared" si="9"/>
        <v>-774</v>
      </c>
      <c r="S57" s="12"/>
      <c r="T57" s="11">
        <v>3000</v>
      </c>
    </row>
    <row r="58" spans="1:20" outlineLevel="3">
      <c r="A58" s="11">
        <v>1040</v>
      </c>
      <c r="B58" s="12"/>
      <c r="C58" s="11">
        <v>633</v>
      </c>
      <c r="D58" s="12"/>
      <c r="E58" s="21">
        <f t="shared" si="8"/>
        <v>407</v>
      </c>
      <c r="F58" s="5"/>
      <c r="G58" s="5"/>
      <c r="H58" s="5"/>
      <c r="I58" s="5"/>
      <c r="J58" s="5"/>
      <c r="K58" s="5"/>
      <c r="L58" s="5" t="s">
        <v>56</v>
      </c>
      <c r="M58" s="5"/>
      <c r="N58" s="11">
        <v>6041</v>
      </c>
      <c r="O58" s="12"/>
      <c r="P58" s="11">
        <v>3435</v>
      </c>
      <c r="Q58" s="12"/>
      <c r="R58" s="21">
        <f t="shared" si="9"/>
        <v>2606</v>
      </c>
      <c r="S58" s="12"/>
      <c r="T58" s="11">
        <v>9000</v>
      </c>
    </row>
    <row r="59" spans="1:20" outlineLevel="3">
      <c r="A59" s="11">
        <v>5000</v>
      </c>
      <c r="B59" s="12"/>
      <c r="C59" s="11">
        <v>9709</v>
      </c>
      <c r="D59" s="12"/>
      <c r="E59" s="21">
        <f t="shared" si="8"/>
        <v>-4709</v>
      </c>
      <c r="F59" s="5"/>
      <c r="G59" s="5"/>
      <c r="H59" s="5"/>
      <c r="I59" s="5"/>
      <c r="J59" s="5"/>
      <c r="K59" s="5"/>
      <c r="L59" s="5" t="s">
        <v>57</v>
      </c>
      <c r="M59" s="5"/>
      <c r="N59" s="11">
        <v>5150</v>
      </c>
      <c r="O59" s="12"/>
      <c r="P59" s="11">
        <v>9709</v>
      </c>
      <c r="Q59" s="12"/>
      <c r="R59" s="21">
        <f t="shared" si="9"/>
        <v>-4559</v>
      </c>
      <c r="S59" s="12"/>
      <c r="T59" s="11">
        <v>10000</v>
      </c>
    </row>
    <row r="60" spans="1:20" outlineLevel="3">
      <c r="A60" s="11">
        <v>1081</v>
      </c>
      <c r="B60" s="12"/>
      <c r="C60" s="11">
        <v>996</v>
      </c>
      <c r="D60" s="12"/>
      <c r="E60" s="21">
        <f t="shared" si="8"/>
        <v>85</v>
      </c>
      <c r="F60" s="5"/>
      <c r="G60" s="5"/>
      <c r="H60" s="5"/>
      <c r="I60" s="5"/>
      <c r="J60" s="5"/>
      <c r="K60" s="5"/>
      <c r="L60" s="5" t="s">
        <v>58</v>
      </c>
      <c r="M60" s="5"/>
      <c r="N60" s="11">
        <v>10626</v>
      </c>
      <c r="O60" s="12"/>
      <c r="P60" s="11">
        <v>7754</v>
      </c>
      <c r="Q60" s="12"/>
      <c r="R60" s="21">
        <f t="shared" si="9"/>
        <v>2872</v>
      </c>
      <c r="S60" s="12"/>
      <c r="T60" s="11">
        <v>11000</v>
      </c>
    </row>
    <row r="61" spans="1:20" outlineLevel="3">
      <c r="A61" s="11">
        <v>840</v>
      </c>
      <c r="B61" s="12"/>
      <c r="C61" s="11">
        <v>337</v>
      </c>
      <c r="D61" s="12"/>
      <c r="E61" s="21">
        <f t="shared" si="8"/>
        <v>503</v>
      </c>
      <c r="F61" s="5"/>
      <c r="G61" s="5"/>
      <c r="H61" s="5"/>
      <c r="I61" s="5"/>
      <c r="J61" s="5"/>
      <c r="K61" s="5"/>
      <c r="L61" s="5" t="s">
        <v>59</v>
      </c>
      <c r="M61" s="5"/>
      <c r="N61" s="11">
        <v>2854</v>
      </c>
      <c r="O61" s="12"/>
      <c r="P61" s="11">
        <v>2303</v>
      </c>
      <c r="Q61" s="12"/>
      <c r="R61" s="21">
        <f t="shared" si="9"/>
        <v>551</v>
      </c>
      <c r="S61" s="12"/>
      <c r="T61" s="11">
        <v>6000</v>
      </c>
    </row>
    <row r="62" spans="1:20" outlineLevel="3">
      <c r="A62" s="11">
        <v>0</v>
      </c>
      <c r="B62" s="12"/>
      <c r="C62" s="11">
        <v>108</v>
      </c>
      <c r="D62" s="12"/>
      <c r="E62" s="21">
        <f t="shared" si="8"/>
        <v>-108</v>
      </c>
      <c r="F62" s="5"/>
      <c r="G62" s="5"/>
      <c r="H62" s="5"/>
      <c r="I62" s="5"/>
      <c r="J62" s="5"/>
      <c r="K62" s="5"/>
      <c r="L62" s="5" t="s">
        <v>60</v>
      </c>
      <c r="M62" s="5"/>
      <c r="N62" s="11">
        <v>1195</v>
      </c>
      <c r="O62" s="12"/>
      <c r="P62" s="11">
        <v>4000</v>
      </c>
      <c r="Q62" s="12"/>
      <c r="R62" s="21">
        <f t="shared" si="9"/>
        <v>-2805</v>
      </c>
      <c r="S62" s="12"/>
      <c r="T62" s="11">
        <v>4000</v>
      </c>
    </row>
    <row r="63" spans="1:20" outlineLevel="3">
      <c r="A63" s="11">
        <v>502</v>
      </c>
      <c r="B63" s="12"/>
      <c r="C63" s="11">
        <v>4185</v>
      </c>
      <c r="D63" s="12"/>
      <c r="E63" s="21">
        <f t="shared" si="8"/>
        <v>-3683</v>
      </c>
      <c r="F63" s="5"/>
      <c r="G63" s="5"/>
      <c r="H63" s="5"/>
      <c r="I63" s="5"/>
      <c r="J63" s="5"/>
      <c r="K63" s="5"/>
      <c r="L63" s="5" t="s">
        <v>61</v>
      </c>
      <c r="M63" s="5"/>
      <c r="N63" s="11">
        <v>29901</v>
      </c>
      <c r="O63" s="12"/>
      <c r="P63" s="11">
        <v>31555</v>
      </c>
      <c r="Q63" s="12"/>
      <c r="R63" s="21">
        <f t="shared" si="9"/>
        <v>-1654</v>
      </c>
      <c r="S63" s="12"/>
      <c r="T63" s="11">
        <v>65000</v>
      </c>
    </row>
    <row r="64" spans="1:20" outlineLevel="3">
      <c r="A64" s="11">
        <v>1500</v>
      </c>
      <c r="B64" s="12"/>
      <c r="C64" s="11">
        <v>3143</v>
      </c>
      <c r="D64" s="12"/>
      <c r="E64" s="21">
        <f t="shared" si="8"/>
        <v>-1643</v>
      </c>
      <c r="F64" s="5"/>
      <c r="G64" s="5"/>
      <c r="H64" s="5"/>
      <c r="I64" s="5"/>
      <c r="J64" s="5"/>
      <c r="K64" s="5"/>
      <c r="L64" s="5" t="s">
        <v>62</v>
      </c>
      <c r="M64" s="5"/>
      <c r="N64" s="11">
        <v>15050</v>
      </c>
      <c r="O64" s="12"/>
      <c r="P64" s="11">
        <v>13619</v>
      </c>
      <c r="Q64" s="12"/>
      <c r="R64" s="21">
        <f t="shared" si="9"/>
        <v>1431</v>
      </c>
      <c r="S64" s="12"/>
      <c r="T64" s="11">
        <v>16500</v>
      </c>
    </row>
    <row r="65" spans="1:20" outlineLevel="3">
      <c r="A65" s="11">
        <v>750</v>
      </c>
      <c r="B65" s="12"/>
      <c r="C65" s="11">
        <v>6250</v>
      </c>
      <c r="D65" s="12"/>
      <c r="E65" s="21">
        <f t="shared" si="8"/>
        <v>-5500</v>
      </c>
      <c r="F65" s="5"/>
      <c r="G65" s="5"/>
      <c r="H65" s="5"/>
      <c r="I65" s="5"/>
      <c r="J65" s="5"/>
      <c r="K65" s="5"/>
      <c r="L65" s="5" t="s">
        <v>63</v>
      </c>
      <c r="M65" s="5"/>
      <c r="N65" s="11">
        <v>34822</v>
      </c>
      <c r="O65" s="12"/>
      <c r="P65" s="11">
        <v>25000</v>
      </c>
      <c r="Q65" s="12"/>
      <c r="R65" s="21">
        <f t="shared" si="9"/>
        <v>9822</v>
      </c>
      <c r="S65" s="12"/>
      <c r="T65" s="11">
        <v>75000</v>
      </c>
    </row>
    <row r="66" spans="1:20" outlineLevel="3">
      <c r="A66" s="11">
        <v>1371</v>
      </c>
      <c r="B66" s="12"/>
      <c r="C66" s="11">
        <v>800</v>
      </c>
      <c r="D66" s="12"/>
      <c r="E66" s="21">
        <f t="shared" si="8"/>
        <v>571</v>
      </c>
      <c r="F66" s="5"/>
      <c r="G66" s="5"/>
      <c r="H66" s="5"/>
      <c r="I66" s="5"/>
      <c r="J66" s="5"/>
      <c r="K66" s="5"/>
      <c r="L66" s="5" t="s">
        <v>64</v>
      </c>
      <c r="M66" s="5"/>
      <c r="N66" s="11">
        <v>5160</v>
      </c>
      <c r="O66" s="12"/>
      <c r="P66" s="11">
        <v>2160</v>
      </c>
      <c r="Q66" s="12"/>
      <c r="R66" s="21">
        <f t="shared" si="9"/>
        <v>3000</v>
      </c>
      <c r="S66" s="12"/>
      <c r="T66" s="11">
        <v>3000</v>
      </c>
    </row>
    <row r="67" spans="1:20" outlineLevel="3">
      <c r="A67" s="11">
        <v>73</v>
      </c>
      <c r="B67" s="12"/>
      <c r="C67" s="11">
        <v>665</v>
      </c>
      <c r="D67" s="12"/>
      <c r="E67" s="21">
        <f t="shared" si="8"/>
        <v>-592</v>
      </c>
      <c r="F67" s="5"/>
      <c r="G67" s="5"/>
      <c r="H67" s="5"/>
      <c r="I67" s="5"/>
      <c r="J67" s="5"/>
      <c r="K67" s="5"/>
      <c r="L67" s="5" t="s">
        <v>65</v>
      </c>
      <c r="M67" s="5"/>
      <c r="N67" s="11">
        <v>1060</v>
      </c>
      <c r="O67" s="12"/>
      <c r="P67" s="11">
        <v>2660</v>
      </c>
      <c r="Q67" s="12"/>
      <c r="R67" s="21">
        <f t="shared" si="9"/>
        <v>-1600</v>
      </c>
      <c r="S67" s="12"/>
      <c r="T67" s="11">
        <v>8000</v>
      </c>
    </row>
    <row r="68" spans="1:20" outlineLevel="4">
      <c r="A68" s="11"/>
      <c r="B68" s="12"/>
      <c r="C68" s="11"/>
      <c r="D68" s="12"/>
      <c r="E68" s="11"/>
      <c r="F68" s="5"/>
      <c r="G68" s="5"/>
      <c r="H68" s="5"/>
      <c r="I68" s="5"/>
      <c r="J68" s="5"/>
      <c r="K68" s="5"/>
      <c r="L68" s="5" t="s">
        <v>66</v>
      </c>
      <c r="M68" s="5"/>
      <c r="N68" s="11"/>
      <c r="O68" s="12"/>
      <c r="P68" s="11"/>
      <c r="Q68" s="12"/>
      <c r="R68" s="11"/>
      <c r="S68" s="12"/>
      <c r="T68" s="11"/>
    </row>
    <row r="69" spans="1:20" outlineLevel="4">
      <c r="A69" s="11">
        <v>6424</v>
      </c>
      <c r="B69" s="12"/>
      <c r="C69" s="11">
        <v>7679</v>
      </c>
      <c r="D69" s="12"/>
      <c r="E69" s="21">
        <f t="shared" si="8"/>
        <v>-1255</v>
      </c>
      <c r="F69" s="5"/>
      <c r="G69" s="5"/>
      <c r="H69" s="5"/>
      <c r="I69" s="5"/>
      <c r="J69" s="5"/>
      <c r="K69" s="5"/>
      <c r="L69" s="5"/>
      <c r="M69" s="5" t="s">
        <v>67</v>
      </c>
      <c r="N69" s="11">
        <v>29180</v>
      </c>
      <c r="O69" s="12"/>
      <c r="P69" s="11">
        <v>31413</v>
      </c>
      <c r="Q69" s="12"/>
      <c r="R69" s="21">
        <f t="shared" si="9"/>
        <v>-2233</v>
      </c>
      <c r="S69" s="12"/>
      <c r="T69" s="11">
        <v>92000</v>
      </c>
    </row>
    <row r="70" spans="1:20" outlineLevel="4">
      <c r="A70" s="11">
        <v>204</v>
      </c>
      <c r="B70" s="12"/>
      <c r="C70" s="11">
        <v>0</v>
      </c>
      <c r="D70" s="12"/>
      <c r="E70" s="21">
        <f t="shared" si="8"/>
        <v>204</v>
      </c>
      <c r="F70" s="5"/>
      <c r="G70" s="5"/>
      <c r="H70" s="5"/>
      <c r="I70" s="5"/>
      <c r="J70" s="5"/>
      <c r="K70" s="5"/>
      <c r="L70" s="5"/>
      <c r="M70" s="5" t="s">
        <v>68</v>
      </c>
      <c r="N70" s="11">
        <v>758</v>
      </c>
      <c r="O70" s="12"/>
      <c r="P70" s="11">
        <v>0</v>
      </c>
      <c r="Q70" s="12"/>
      <c r="R70" s="21">
        <f t="shared" si="9"/>
        <v>758</v>
      </c>
      <c r="S70" s="12"/>
      <c r="T70" s="11">
        <v>1200</v>
      </c>
    </row>
    <row r="71" spans="1:20" outlineLevel="4">
      <c r="A71" s="11">
        <v>713</v>
      </c>
      <c r="B71" s="12"/>
      <c r="C71" s="11">
        <v>625</v>
      </c>
      <c r="D71" s="12"/>
      <c r="E71" s="21">
        <f t="shared" si="8"/>
        <v>88</v>
      </c>
      <c r="F71" s="5"/>
      <c r="G71" s="5"/>
      <c r="H71" s="5"/>
      <c r="I71" s="5"/>
      <c r="J71" s="5"/>
      <c r="K71" s="5"/>
      <c r="L71" s="5"/>
      <c r="M71" s="5" t="s">
        <v>69</v>
      </c>
      <c r="N71" s="11">
        <v>3503</v>
      </c>
      <c r="O71" s="12"/>
      <c r="P71" s="11">
        <v>2333</v>
      </c>
      <c r="Q71" s="12"/>
      <c r="R71" s="21">
        <f t="shared" si="9"/>
        <v>1170</v>
      </c>
      <c r="S71" s="12"/>
      <c r="T71" s="11">
        <v>7000</v>
      </c>
    </row>
    <row r="72" spans="1:20" outlineLevel="4">
      <c r="A72" s="11">
        <v>956</v>
      </c>
      <c r="B72" s="12"/>
      <c r="C72" s="11">
        <v>807</v>
      </c>
      <c r="D72" s="12"/>
      <c r="E72" s="21">
        <f t="shared" si="8"/>
        <v>149</v>
      </c>
      <c r="F72" s="5"/>
      <c r="G72" s="5"/>
      <c r="H72" s="5"/>
      <c r="I72" s="5"/>
      <c r="J72" s="5"/>
      <c r="K72" s="5"/>
      <c r="L72" s="5"/>
      <c r="M72" s="5" t="s">
        <v>70</v>
      </c>
      <c r="N72" s="11">
        <v>3146</v>
      </c>
      <c r="O72" s="12"/>
      <c r="P72" s="11">
        <v>2000</v>
      </c>
      <c r="Q72" s="12"/>
      <c r="R72" s="21">
        <f t="shared" si="9"/>
        <v>1146</v>
      </c>
      <c r="S72" s="12"/>
      <c r="T72" s="11">
        <v>7000</v>
      </c>
    </row>
    <row r="73" spans="1:20" ht="18" outlineLevel="4" thickBot="1">
      <c r="A73" s="13">
        <v>945</v>
      </c>
      <c r="B73" s="12"/>
      <c r="C73" s="13">
        <v>850</v>
      </c>
      <c r="D73" s="12"/>
      <c r="E73" s="13">
        <f>A73-C73</f>
        <v>95</v>
      </c>
      <c r="F73" s="5"/>
      <c r="G73" s="5"/>
      <c r="H73" s="5"/>
      <c r="I73" s="5"/>
      <c r="J73" s="5"/>
      <c r="K73" s="5"/>
      <c r="L73" s="5"/>
      <c r="M73" s="5" t="s">
        <v>71</v>
      </c>
      <c r="N73" s="13">
        <v>5299</v>
      </c>
      <c r="O73" s="12"/>
      <c r="P73" s="13">
        <v>2498</v>
      </c>
      <c r="Q73" s="12"/>
      <c r="R73" s="13">
        <f>N73-P73</f>
        <v>2801</v>
      </c>
      <c r="S73" s="12"/>
      <c r="T73" s="13">
        <v>9000</v>
      </c>
    </row>
    <row r="74" spans="1:20" outlineLevel="3">
      <c r="A74" s="11">
        <f>ROUND(SUM(A68:A73),5)</f>
        <v>9242</v>
      </c>
      <c r="B74" s="12"/>
      <c r="C74" s="11">
        <f>ROUND(SUM(C68:C73),5)</f>
        <v>9961</v>
      </c>
      <c r="D74" s="12"/>
      <c r="E74" s="21">
        <f>A74-C74</f>
        <v>-719</v>
      </c>
      <c r="F74" s="5"/>
      <c r="G74" s="5"/>
      <c r="H74" s="5"/>
      <c r="I74" s="5"/>
      <c r="J74" s="5"/>
      <c r="K74" s="5"/>
      <c r="L74" s="5" t="s">
        <v>72</v>
      </c>
      <c r="M74" s="5"/>
      <c r="N74" s="11">
        <f>ROUND(SUM(N68:N73),5)</f>
        <v>41886</v>
      </c>
      <c r="O74" s="12"/>
      <c r="P74" s="11">
        <f>ROUND(SUM(P68:P73),5)</f>
        <v>38244</v>
      </c>
      <c r="Q74" s="12"/>
      <c r="R74" s="21">
        <f>N74-P74</f>
        <v>3642</v>
      </c>
      <c r="S74" s="12"/>
      <c r="T74" s="11">
        <f>ROUND(SUM(T68:T73),5)</f>
        <v>116200</v>
      </c>
    </row>
    <row r="75" spans="1:20" ht="30" customHeight="1" outlineLevel="4">
      <c r="A75" s="11"/>
      <c r="B75" s="12"/>
      <c r="C75" s="11"/>
      <c r="D75" s="12"/>
      <c r="F75" s="5"/>
      <c r="G75" s="5"/>
      <c r="H75" s="5"/>
      <c r="I75" s="5"/>
      <c r="J75" s="5"/>
      <c r="K75" s="5"/>
      <c r="L75" s="5" t="s">
        <v>73</v>
      </c>
      <c r="M75" s="5"/>
      <c r="N75" s="11"/>
      <c r="O75" s="12"/>
      <c r="P75" s="11"/>
      <c r="Q75" s="12"/>
      <c r="S75" s="12"/>
      <c r="T75" s="11"/>
    </row>
    <row r="76" spans="1:20" outlineLevel="4">
      <c r="A76" s="11">
        <v>1243</v>
      </c>
      <c r="B76" s="12"/>
      <c r="C76" s="11">
        <v>1636</v>
      </c>
      <c r="D76" s="12"/>
      <c r="E76" s="21">
        <f t="shared" ref="E76:E82" si="10">A76-C76</f>
        <v>-393</v>
      </c>
      <c r="F76" s="5"/>
      <c r="G76" s="5"/>
      <c r="H76" s="5"/>
      <c r="I76" s="5"/>
      <c r="J76" s="5"/>
      <c r="K76" s="5"/>
      <c r="L76" s="5"/>
      <c r="M76" s="5" t="s">
        <v>74</v>
      </c>
      <c r="N76" s="11">
        <v>3178</v>
      </c>
      <c r="O76" s="12"/>
      <c r="P76" s="11">
        <v>3351</v>
      </c>
      <c r="Q76" s="12"/>
      <c r="R76" s="21">
        <f t="shared" ref="R76:R82" si="11">N76-P76</f>
        <v>-173</v>
      </c>
      <c r="S76" s="12"/>
      <c r="T76" s="11">
        <v>10000</v>
      </c>
    </row>
    <row r="77" spans="1:20" ht="18" outlineLevel="4" thickBot="1">
      <c r="A77" s="13">
        <v>461</v>
      </c>
      <c r="B77" s="12"/>
      <c r="C77" s="13">
        <v>430</v>
      </c>
      <c r="D77" s="12"/>
      <c r="E77" s="13">
        <f t="shared" si="10"/>
        <v>31</v>
      </c>
      <c r="F77" s="5"/>
      <c r="G77" s="5"/>
      <c r="H77" s="5"/>
      <c r="I77" s="5"/>
      <c r="J77" s="5"/>
      <c r="K77" s="5"/>
      <c r="L77" s="5"/>
      <c r="M77" s="5" t="s">
        <v>75</v>
      </c>
      <c r="N77" s="13">
        <v>2800</v>
      </c>
      <c r="O77" s="12"/>
      <c r="P77" s="13">
        <v>2321</v>
      </c>
      <c r="Q77" s="12"/>
      <c r="R77" s="13">
        <f t="shared" si="11"/>
        <v>479</v>
      </c>
      <c r="S77" s="12"/>
      <c r="T77" s="13">
        <v>7000</v>
      </c>
    </row>
    <row r="78" spans="1:20" outlineLevel="3">
      <c r="A78" s="11">
        <f>ROUND(SUM(A75:A77),5)</f>
        <v>1704</v>
      </c>
      <c r="B78" s="12"/>
      <c r="C78" s="11">
        <f>ROUND(SUM(C75:C77),5)</f>
        <v>2066</v>
      </c>
      <c r="D78" s="12"/>
      <c r="E78" s="11">
        <f t="shared" si="10"/>
        <v>-362</v>
      </c>
      <c r="F78" s="5"/>
      <c r="G78" s="5"/>
      <c r="H78" s="5"/>
      <c r="I78" s="5"/>
      <c r="J78" s="5"/>
      <c r="K78" s="5"/>
      <c r="L78" s="5" t="s">
        <v>76</v>
      </c>
      <c r="M78" s="5"/>
      <c r="N78" s="11">
        <f>ROUND(SUM(N75:N77),5)</f>
        <v>5978</v>
      </c>
      <c r="O78" s="12"/>
      <c r="P78" s="11">
        <f>ROUND(SUM(P75:P77),5)</f>
        <v>5672</v>
      </c>
      <c r="Q78" s="12"/>
      <c r="R78" s="11">
        <f t="shared" si="11"/>
        <v>306</v>
      </c>
      <c r="S78" s="12"/>
      <c r="T78" s="11">
        <f>ROUND(SUM(T75:T77),5)</f>
        <v>17000</v>
      </c>
    </row>
    <row r="79" spans="1:20" ht="30" customHeight="1" outlineLevel="4">
      <c r="A79" s="11"/>
      <c r="B79" s="12"/>
      <c r="C79" s="11"/>
      <c r="D79" s="12"/>
      <c r="E79" s="21"/>
      <c r="F79" s="5"/>
      <c r="G79" s="5"/>
      <c r="H79" s="5"/>
      <c r="I79" s="5"/>
      <c r="J79" s="5"/>
      <c r="K79" s="5"/>
      <c r="L79" s="5" t="s">
        <v>77</v>
      </c>
      <c r="M79" s="5"/>
      <c r="N79" s="11"/>
      <c r="O79" s="12"/>
      <c r="P79" s="11"/>
      <c r="Q79" s="12"/>
      <c r="R79" s="21"/>
      <c r="S79" s="12"/>
      <c r="T79" s="11"/>
    </row>
    <row r="80" spans="1:20" outlineLevel="4">
      <c r="A80" s="11">
        <v>24621</v>
      </c>
      <c r="B80" s="12"/>
      <c r="C80" s="11">
        <v>23153</v>
      </c>
      <c r="D80" s="12"/>
      <c r="E80" s="21">
        <f t="shared" si="10"/>
        <v>1468</v>
      </c>
      <c r="F80" s="5"/>
      <c r="G80" s="5"/>
      <c r="H80" s="5"/>
      <c r="I80" s="5"/>
      <c r="J80" s="5"/>
      <c r="K80" s="5"/>
      <c r="L80" s="5"/>
      <c r="M80" s="5" t="s">
        <v>78</v>
      </c>
      <c r="N80" s="11">
        <v>72345</v>
      </c>
      <c r="O80" s="12"/>
      <c r="P80" s="11">
        <v>67946</v>
      </c>
      <c r="Q80" s="12"/>
      <c r="R80" s="21">
        <f t="shared" si="11"/>
        <v>4399</v>
      </c>
      <c r="S80" s="12"/>
      <c r="T80" s="11">
        <v>200000</v>
      </c>
    </row>
    <row r="81" spans="1:20" outlineLevel="4">
      <c r="A81" s="11">
        <v>6484</v>
      </c>
      <c r="B81" s="12"/>
      <c r="C81" s="11">
        <v>5425</v>
      </c>
      <c r="D81" s="12"/>
      <c r="E81" s="21">
        <f t="shared" si="10"/>
        <v>1059</v>
      </c>
      <c r="F81" s="5"/>
      <c r="G81" s="5"/>
      <c r="H81" s="5"/>
      <c r="I81" s="5"/>
      <c r="J81" s="5"/>
      <c r="K81" s="5"/>
      <c r="L81" s="5"/>
      <c r="M81" s="5" t="s">
        <v>79</v>
      </c>
      <c r="N81" s="11">
        <v>18235</v>
      </c>
      <c r="O81" s="12"/>
      <c r="P81" s="11">
        <v>16270</v>
      </c>
      <c r="Q81" s="12"/>
      <c r="R81" s="21">
        <f t="shared" si="11"/>
        <v>1965</v>
      </c>
      <c r="S81" s="12"/>
      <c r="T81" s="11">
        <v>47000</v>
      </c>
    </row>
    <row r="82" spans="1:20" outlineLevel="4">
      <c r="A82" s="11">
        <v>2241</v>
      </c>
      <c r="B82" s="12"/>
      <c r="C82" s="11">
        <v>2261</v>
      </c>
      <c r="D82" s="12"/>
      <c r="E82" s="21">
        <f t="shared" si="10"/>
        <v>-20</v>
      </c>
      <c r="F82" s="5"/>
      <c r="G82" s="5"/>
      <c r="H82" s="5"/>
      <c r="I82" s="5"/>
      <c r="J82" s="5"/>
      <c r="K82" s="5"/>
      <c r="L82" s="5"/>
      <c r="M82" s="5" t="s">
        <v>80</v>
      </c>
      <c r="N82" s="11">
        <v>7113</v>
      </c>
      <c r="O82" s="12"/>
      <c r="P82" s="11">
        <v>6751</v>
      </c>
      <c r="Q82" s="12"/>
      <c r="R82" s="21">
        <f t="shared" si="11"/>
        <v>362</v>
      </c>
      <c r="S82" s="12"/>
      <c r="T82" s="11">
        <v>21000</v>
      </c>
    </row>
    <row r="83" spans="1:20" ht="18" outlineLevel="4" thickBot="1">
      <c r="A83" s="14">
        <v>882</v>
      </c>
      <c r="B83" s="12"/>
      <c r="C83" s="14">
        <v>500</v>
      </c>
      <c r="D83" s="12"/>
      <c r="E83" s="23">
        <f>A83-C83</f>
        <v>382</v>
      </c>
      <c r="F83" s="5"/>
      <c r="G83" s="5"/>
      <c r="H83" s="5"/>
      <c r="I83" s="5"/>
      <c r="J83" s="5"/>
      <c r="K83" s="5"/>
      <c r="L83" s="5"/>
      <c r="M83" s="5" t="s">
        <v>81</v>
      </c>
      <c r="N83" s="14">
        <v>2618</v>
      </c>
      <c r="O83" s="12"/>
      <c r="P83" s="14">
        <v>1499</v>
      </c>
      <c r="Q83" s="12"/>
      <c r="R83" s="23">
        <f>N83-P83</f>
        <v>1119</v>
      </c>
      <c r="S83" s="12"/>
      <c r="T83" s="14">
        <v>5000</v>
      </c>
    </row>
    <row r="84" spans="1:20" ht="18" outlineLevel="3" thickBot="1">
      <c r="A84" s="15">
        <f>ROUND(SUM(A79:A83),5)</f>
        <v>34228</v>
      </c>
      <c r="B84" s="12"/>
      <c r="C84" s="15">
        <f>ROUND(SUM(C79:C83),5)</f>
        <v>31339</v>
      </c>
      <c r="D84" s="12"/>
      <c r="E84" s="24">
        <f>A84-C84</f>
        <v>2889</v>
      </c>
      <c r="F84" s="5"/>
      <c r="G84" s="5"/>
      <c r="H84" s="5"/>
      <c r="I84" s="5"/>
      <c r="J84" s="5"/>
      <c r="K84" s="5"/>
      <c r="L84" s="5" t="s">
        <v>82</v>
      </c>
      <c r="M84" s="5"/>
      <c r="N84" s="15">
        <f>ROUND(SUM(N79:N83),5)</f>
        <v>100311</v>
      </c>
      <c r="O84" s="12"/>
      <c r="P84" s="15">
        <f>ROUND(SUM(P79:P83),5)</f>
        <v>92466</v>
      </c>
      <c r="Q84" s="12"/>
      <c r="R84" s="24">
        <f>N84-P84</f>
        <v>7845</v>
      </c>
      <c r="S84" s="12"/>
      <c r="T84" s="15">
        <f>ROUND(SUM(T79:T83),5)</f>
        <v>273000</v>
      </c>
    </row>
    <row r="85" spans="1:20" ht="30" customHeight="1" outlineLevel="2" thickBot="1">
      <c r="A85" s="16">
        <f>ROUND(SUM(A53:A67)+A74+A78+A84,5)</f>
        <v>65105</v>
      </c>
      <c r="B85" s="12"/>
      <c r="C85" s="16">
        <f>ROUND(SUM(C53:C67)+C74+C78+C84,5)</f>
        <v>80103</v>
      </c>
      <c r="D85" s="12"/>
      <c r="E85" s="26">
        <f>A85-C85</f>
        <v>-14998</v>
      </c>
      <c r="F85" s="5"/>
      <c r="G85" s="5"/>
      <c r="H85" s="5"/>
      <c r="I85" s="5"/>
      <c r="J85" s="5"/>
      <c r="K85" s="5" t="s">
        <v>83</v>
      </c>
      <c r="L85" s="5"/>
      <c r="M85" s="5"/>
      <c r="N85" s="16">
        <f>ROUND(SUM(N53:N67)+N74+N78+N84,5)</f>
        <v>287618</v>
      </c>
      <c r="O85" s="12"/>
      <c r="P85" s="16">
        <f>ROUND(SUM(P53:P67)+P74+P78+P84,5)</f>
        <v>266527</v>
      </c>
      <c r="Q85" s="12"/>
      <c r="R85" s="26">
        <f>N85-P85</f>
        <v>21091</v>
      </c>
      <c r="S85" s="12"/>
      <c r="T85" s="16">
        <f>ROUND(SUM(T53:T67)+T74+T78+T84,5)</f>
        <v>703200</v>
      </c>
    </row>
    <row r="86" spans="1:20" ht="30" customHeight="1" outlineLevel="1">
      <c r="A86" s="33">
        <f>ROUND(A52+A85,5)</f>
        <v>65105</v>
      </c>
      <c r="B86" s="32"/>
      <c r="C86" s="33">
        <f>ROUND(C52+C85,5)</f>
        <v>80103</v>
      </c>
      <c r="D86" s="32"/>
      <c r="E86" s="27">
        <f>A86-C86</f>
        <v>-14998</v>
      </c>
      <c r="F86" s="32"/>
      <c r="G86" s="32"/>
      <c r="H86" s="32"/>
      <c r="I86" s="32"/>
      <c r="J86" s="32" t="s">
        <v>84</v>
      </c>
      <c r="K86" s="32"/>
      <c r="L86" s="32"/>
      <c r="M86" s="32"/>
      <c r="N86" s="33">
        <f>ROUND(N52+N85,5)</f>
        <v>287618</v>
      </c>
      <c r="O86" s="32"/>
      <c r="P86" s="33">
        <f>ROUND(P52+P85,5)</f>
        <v>266527</v>
      </c>
      <c r="Q86" s="32"/>
      <c r="R86" s="27">
        <f>N86-P86</f>
        <v>21091</v>
      </c>
      <c r="S86" s="32"/>
      <c r="T86" s="33">
        <f>ROUND(T52+T85,5)</f>
        <v>703200</v>
      </c>
    </row>
    <row r="87" spans="1:20" ht="30" customHeight="1" outlineLevel="2">
      <c r="A87" s="11"/>
      <c r="B87" s="12"/>
      <c r="C87" s="11"/>
      <c r="D87" s="12"/>
      <c r="E87" s="21"/>
      <c r="F87" s="5"/>
      <c r="G87" s="5"/>
      <c r="H87" s="5"/>
      <c r="I87" s="5"/>
      <c r="J87" s="5" t="s">
        <v>85</v>
      </c>
      <c r="K87" s="5"/>
      <c r="L87" s="5"/>
      <c r="M87" s="5"/>
      <c r="N87" s="11"/>
      <c r="O87" s="12"/>
      <c r="P87" s="11"/>
      <c r="Q87" s="12"/>
      <c r="R87" s="21"/>
      <c r="S87" s="12"/>
      <c r="T87" s="11"/>
    </row>
    <row r="88" spans="1:20" outlineLevel="3">
      <c r="A88" s="11"/>
      <c r="B88" s="12"/>
      <c r="C88" s="11"/>
      <c r="D88" s="12"/>
      <c r="F88" s="5"/>
      <c r="G88" s="5"/>
      <c r="H88" s="5"/>
      <c r="I88" s="5"/>
      <c r="J88" s="5"/>
      <c r="K88" s="5" t="s">
        <v>86</v>
      </c>
      <c r="L88" s="5"/>
      <c r="M88" s="5"/>
      <c r="N88" s="11"/>
      <c r="O88" s="12"/>
      <c r="P88" s="11"/>
      <c r="Q88" s="12"/>
      <c r="S88" s="12"/>
      <c r="T88" s="11"/>
    </row>
    <row r="89" spans="1:20" outlineLevel="3">
      <c r="A89" s="11">
        <v>0</v>
      </c>
      <c r="B89" s="12"/>
      <c r="C89" s="11">
        <v>527</v>
      </c>
      <c r="D89" s="12"/>
      <c r="E89" s="21">
        <f t="shared" ref="E89:E97" si="12">A89-C89</f>
        <v>-527</v>
      </c>
      <c r="F89" s="5"/>
      <c r="G89" s="5"/>
      <c r="H89" s="5"/>
      <c r="I89" s="5"/>
      <c r="J89" s="5"/>
      <c r="K89" s="5"/>
      <c r="L89" s="5" t="s">
        <v>87</v>
      </c>
      <c r="M89" s="5"/>
      <c r="N89" s="11">
        <v>1572</v>
      </c>
      <c r="O89" s="12"/>
      <c r="P89" s="11">
        <v>2578</v>
      </c>
      <c r="Q89" s="12"/>
      <c r="R89" s="21">
        <f t="shared" ref="R89:R97" si="13">N89-P89</f>
        <v>-1006</v>
      </c>
      <c r="S89" s="12"/>
      <c r="T89" s="11">
        <v>6500</v>
      </c>
    </row>
    <row r="90" spans="1:20" outlineLevel="3">
      <c r="A90" s="11">
        <v>1207</v>
      </c>
      <c r="B90" s="12"/>
      <c r="C90" s="11">
        <v>2223</v>
      </c>
      <c r="D90" s="12"/>
      <c r="E90" s="21">
        <f t="shared" si="12"/>
        <v>-1016</v>
      </c>
      <c r="F90" s="5"/>
      <c r="G90" s="5"/>
      <c r="H90" s="5"/>
      <c r="I90" s="5"/>
      <c r="J90" s="5"/>
      <c r="K90" s="5"/>
      <c r="L90" s="5" t="s">
        <v>88</v>
      </c>
      <c r="M90" s="5"/>
      <c r="N90" s="11">
        <v>29251</v>
      </c>
      <c r="O90" s="12"/>
      <c r="P90" s="11">
        <v>8726</v>
      </c>
      <c r="Q90" s="12"/>
      <c r="R90" s="21">
        <f t="shared" si="13"/>
        <v>20525</v>
      </c>
      <c r="S90" s="12"/>
      <c r="T90" s="11">
        <v>30000</v>
      </c>
    </row>
    <row r="91" spans="1:20" outlineLevel="3">
      <c r="A91" s="11">
        <v>388</v>
      </c>
      <c r="B91" s="12"/>
      <c r="C91" s="11">
        <v>333</v>
      </c>
      <c r="D91" s="12"/>
      <c r="E91" s="21">
        <f t="shared" si="12"/>
        <v>55</v>
      </c>
      <c r="F91" s="5"/>
      <c r="G91" s="5"/>
      <c r="H91" s="5"/>
      <c r="I91" s="5"/>
      <c r="J91" s="5"/>
      <c r="K91" s="5"/>
      <c r="L91" s="5" t="s">
        <v>89</v>
      </c>
      <c r="M91" s="5"/>
      <c r="N91" s="11">
        <v>972</v>
      </c>
      <c r="O91" s="12"/>
      <c r="P91" s="11">
        <v>1628</v>
      </c>
      <c r="Q91" s="12"/>
      <c r="R91" s="21">
        <f t="shared" si="13"/>
        <v>-656</v>
      </c>
      <c r="S91" s="12"/>
      <c r="T91" s="11">
        <v>6000</v>
      </c>
    </row>
    <row r="92" spans="1:20" outlineLevel="3">
      <c r="A92" s="11">
        <v>936</v>
      </c>
      <c r="B92" s="12"/>
      <c r="C92" s="11">
        <v>4811</v>
      </c>
      <c r="D92" s="12"/>
      <c r="E92" s="21">
        <f t="shared" si="12"/>
        <v>-3875</v>
      </c>
      <c r="F92" s="5"/>
      <c r="G92" s="5"/>
      <c r="H92" s="5"/>
      <c r="I92" s="5"/>
      <c r="J92" s="5"/>
      <c r="K92" s="5"/>
      <c r="L92" s="5" t="s">
        <v>90</v>
      </c>
      <c r="M92" s="5"/>
      <c r="N92" s="11">
        <v>5638</v>
      </c>
      <c r="O92" s="12"/>
      <c r="P92" s="11">
        <v>25013</v>
      </c>
      <c r="Q92" s="12"/>
      <c r="R92" s="21">
        <f t="shared" si="13"/>
        <v>-19375</v>
      </c>
      <c r="S92" s="12"/>
      <c r="T92" s="11">
        <v>33000</v>
      </c>
    </row>
    <row r="93" spans="1:20" outlineLevel="3">
      <c r="A93" s="11">
        <v>0</v>
      </c>
      <c r="B93" s="12"/>
      <c r="C93" s="11">
        <v>0</v>
      </c>
      <c r="D93" s="12"/>
      <c r="E93" s="21">
        <f t="shared" si="12"/>
        <v>0</v>
      </c>
      <c r="F93" s="5"/>
      <c r="G93" s="5"/>
      <c r="H93" s="5"/>
      <c r="I93" s="5"/>
      <c r="J93" s="5"/>
      <c r="K93" s="5"/>
      <c r="L93" s="5" t="s">
        <v>91</v>
      </c>
      <c r="M93" s="5"/>
      <c r="N93" s="11">
        <v>479</v>
      </c>
      <c r="O93" s="12"/>
      <c r="P93" s="11">
        <v>125</v>
      </c>
      <c r="Q93" s="12"/>
      <c r="R93" s="21">
        <f t="shared" si="13"/>
        <v>354</v>
      </c>
      <c r="S93" s="12"/>
      <c r="T93" s="11">
        <v>500</v>
      </c>
    </row>
    <row r="94" spans="1:20" outlineLevel="4">
      <c r="A94" s="11"/>
      <c r="B94" s="12"/>
      <c r="C94" s="11"/>
      <c r="D94" s="12"/>
      <c r="E94" s="21"/>
      <c r="F94" s="5"/>
      <c r="G94" s="5"/>
      <c r="H94" s="5"/>
      <c r="I94" s="5"/>
      <c r="J94" s="5"/>
      <c r="K94" s="5"/>
      <c r="L94" s="5" t="s">
        <v>92</v>
      </c>
      <c r="M94" s="5"/>
      <c r="N94" s="11"/>
      <c r="O94" s="12"/>
      <c r="P94" s="11"/>
      <c r="Q94" s="12"/>
      <c r="R94" s="21"/>
      <c r="S94" s="12"/>
      <c r="T94" s="11"/>
    </row>
    <row r="95" spans="1:20" outlineLevel="4">
      <c r="A95" s="11">
        <v>15576</v>
      </c>
      <c r="B95" s="12"/>
      <c r="C95" s="11">
        <v>7658</v>
      </c>
      <c r="D95" s="12"/>
      <c r="E95" s="21">
        <f t="shared" si="12"/>
        <v>7918</v>
      </c>
      <c r="F95" s="5"/>
      <c r="G95" s="5"/>
      <c r="H95" s="5"/>
      <c r="I95" s="5"/>
      <c r="J95" s="5"/>
      <c r="K95" s="5"/>
      <c r="L95" s="5"/>
      <c r="M95" s="5" t="s">
        <v>93</v>
      </c>
      <c r="N95" s="11">
        <v>42469</v>
      </c>
      <c r="O95" s="12"/>
      <c r="P95" s="11">
        <v>28145</v>
      </c>
      <c r="Q95" s="12"/>
      <c r="R95" s="21">
        <f t="shared" si="13"/>
        <v>14324</v>
      </c>
      <c r="S95" s="12"/>
      <c r="T95" s="11">
        <v>90000</v>
      </c>
    </row>
    <row r="96" spans="1:20" outlineLevel="4">
      <c r="A96" s="11">
        <v>1355</v>
      </c>
      <c r="B96" s="12"/>
      <c r="C96" s="11">
        <v>1270</v>
      </c>
      <c r="D96" s="12"/>
      <c r="E96" s="21">
        <f t="shared" si="12"/>
        <v>85</v>
      </c>
      <c r="F96" s="5"/>
      <c r="G96" s="5"/>
      <c r="H96" s="5"/>
      <c r="I96" s="5"/>
      <c r="J96" s="5"/>
      <c r="K96" s="5"/>
      <c r="L96" s="5"/>
      <c r="M96" s="5" t="s">
        <v>94</v>
      </c>
      <c r="N96" s="11">
        <v>5854</v>
      </c>
      <c r="O96" s="12"/>
      <c r="P96" s="11">
        <v>5073</v>
      </c>
      <c r="Q96" s="12"/>
      <c r="R96" s="21">
        <f t="shared" si="13"/>
        <v>781</v>
      </c>
      <c r="S96" s="12"/>
      <c r="T96" s="11">
        <v>15000</v>
      </c>
    </row>
    <row r="97" spans="1:20" outlineLevel="4">
      <c r="A97" s="11">
        <v>134</v>
      </c>
      <c r="B97" s="12"/>
      <c r="C97" s="11">
        <v>13</v>
      </c>
      <c r="D97" s="12"/>
      <c r="E97" s="21">
        <f t="shared" si="12"/>
        <v>121</v>
      </c>
      <c r="F97" s="5"/>
      <c r="G97" s="5"/>
      <c r="H97" s="5"/>
      <c r="I97" s="5"/>
      <c r="J97" s="5"/>
      <c r="K97" s="5"/>
      <c r="L97" s="5"/>
      <c r="M97" s="5" t="s">
        <v>95</v>
      </c>
      <c r="N97" s="11">
        <v>410</v>
      </c>
      <c r="O97" s="12"/>
      <c r="P97" s="11">
        <v>1055</v>
      </c>
      <c r="Q97" s="12"/>
      <c r="R97" s="21">
        <f t="shared" si="13"/>
        <v>-645</v>
      </c>
      <c r="S97" s="12"/>
      <c r="T97" s="11">
        <v>3000</v>
      </c>
    </row>
    <row r="98" spans="1:20" ht="18" outlineLevel="4" thickBot="1">
      <c r="A98" s="13">
        <v>399</v>
      </c>
      <c r="B98" s="12"/>
      <c r="C98" s="13">
        <v>1018</v>
      </c>
      <c r="D98" s="12"/>
      <c r="E98" s="22">
        <f>A98-C98</f>
        <v>-619</v>
      </c>
      <c r="F98" s="5"/>
      <c r="G98" s="5"/>
      <c r="H98" s="5"/>
      <c r="I98" s="5"/>
      <c r="J98" s="5"/>
      <c r="K98" s="5"/>
      <c r="L98" s="5"/>
      <c r="M98" s="5" t="s">
        <v>96</v>
      </c>
      <c r="N98" s="13">
        <v>3593</v>
      </c>
      <c r="O98" s="12"/>
      <c r="P98" s="13">
        <v>3997</v>
      </c>
      <c r="Q98" s="12"/>
      <c r="R98" s="22">
        <f>N98-P98</f>
        <v>-404</v>
      </c>
      <c r="S98" s="12"/>
      <c r="T98" s="13">
        <v>10000</v>
      </c>
    </row>
    <row r="99" spans="1:20" outlineLevel="3">
      <c r="A99" s="11">
        <f>ROUND(SUM(A94:A98),5)</f>
        <v>17464</v>
      </c>
      <c r="B99" s="12"/>
      <c r="C99" s="11">
        <f>ROUND(SUM(C94:C98),5)</f>
        <v>9959</v>
      </c>
      <c r="D99" s="12"/>
      <c r="E99" s="21">
        <f>A99-C99</f>
        <v>7505</v>
      </c>
      <c r="F99" s="5"/>
      <c r="G99" s="5"/>
      <c r="H99" s="5"/>
      <c r="I99" s="5"/>
      <c r="J99" s="5"/>
      <c r="K99" s="5"/>
      <c r="L99" s="5" t="s">
        <v>97</v>
      </c>
      <c r="M99" s="5"/>
      <c r="N99" s="11">
        <f>ROUND(SUM(N94:N98),5)</f>
        <v>52326</v>
      </c>
      <c r="O99" s="12"/>
      <c r="P99" s="11">
        <f>ROUND(SUM(P94:P98),5)</f>
        <v>38270</v>
      </c>
      <c r="Q99" s="12"/>
      <c r="R99" s="21">
        <f>N99-P99</f>
        <v>14056</v>
      </c>
      <c r="S99" s="12"/>
      <c r="T99" s="11">
        <f>ROUND(SUM(T94:T98),5)</f>
        <v>118000</v>
      </c>
    </row>
    <row r="100" spans="1:20" ht="30" customHeight="1" outlineLevel="4">
      <c r="A100" s="11"/>
      <c r="B100" s="12"/>
      <c r="C100" s="11"/>
      <c r="D100" s="12"/>
      <c r="E100" s="21"/>
      <c r="F100" s="5"/>
      <c r="G100" s="5"/>
      <c r="H100" s="5"/>
      <c r="I100" s="5"/>
      <c r="J100" s="5"/>
      <c r="K100" s="5"/>
      <c r="L100" s="5" t="s">
        <v>98</v>
      </c>
      <c r="M100" s="5"/>
      <c r="N100" s="11"/>
      <c r="O100" s="12"/>
      <c r="P100" s="11"/>
      <c r="Q100" s="12"/>
      <c r="R100" s="21"/>
      <c r="S100" s="12"/>
      <c r="T100" s="11"/>
    </row>
    <row r="101" spans="1:20" outlineLevel="4">
      <c r="A101" s="11">
        <v>298</v>
      </c>
      <c r="B101" s="12"/>
      <c r="C101" s="11">
        <v>453</v>
      </c>
      <c r="D101" s="12"/>
      <c r="E101" s="21">
        <f t="shared" ref="E101:E109" si="14">A101-C101</f>
        <v>-155</v>
      </c>
      <c r="F101" s="5"/>
      <c r="G101" s="5"/>
      <c r="H101" s="5"/>
      <c r="I101" s="5"/>
      <c r="J101" s="5"/>
      <c r="K101" s="5"/>
      <c r="L101" s="5"/>
      <c r="M101" s="5" t="s">
        <v>99</v>
      </c>
      <c r="N101" s="11">
        <v>2395</v>
      </c>
      <c r="O101" s="12"/>
      <c r="P101" s="11">
        <v>1957</v>
      </c>
      <c r="Q101" s="12"/>
      <c r="R101" s="21">
        <f t="shared" ref="R101:R109" si="15">N101-P101</f>
        <v>438</v>
      </c>
      <c r="S101" s="12"/>
      <c r="T101" s="11">
        <v>5000</v>
      </c>
    </row>
    <row r="102" spans="1:20" ht="18" outlineLevel="4" thickBot="1">
      <c r="A102" s="13">
        <v>461</v>
      </c>
      <c r="B102" s="12"/>
      <c r="C102" s="13">
        <v>382</v>
      </c>
      <c r="D102" s="12"/>
      <c r="E102" s="13">
        <f t="shared" si="14"/>
        <v>79</v>
      </c>
      <c r="F102" s="5"/>
      <c r="G102" s="5"/>
      <c r="H102" s="5"/>
      <c r="I102" s="5"/>
      <c r="J102" s="5"/>
      <c r="K102" s="5"/>
      <c r="L102" s="5"/>
      <c r="M102" s="5" t="s">
        <v>100</v>
      </c>
      <c r="N102" s="13">
        <v>1940</v>
      </c>
      <c r="O102" s="12"/>
      <c r="P102" s="13">
        <v>1841</v>
      </c>
      <c r="Q102" s="12"/>
      <c r="R102" s="13">
        <f t="shared" si="15"/>
        <v>99</v>
      </c>
      <c r="S102" s="12"/>
      <c r="T102" s="13">
        <v>6000</v>
      </c>
    </row>
    <row r="103" spans="1:20" outlineLevel="3">
      <c r="A103" s="11">
        <f>ROUND(SUM(A100:A102),5)</f>
        <v>759</v>
      </c>
      <c r="B103" s="12"/>
      <c r="C103" s="11">
        <f>ROUND(SUM(C100:C102),5)</f>
        <v>835</v>
      </c>
      <c r="D103" s="12"/>
      <c r="E103" s="21">
        <f t="shared" si="14"/>
        <v>-76</v>
      </c>
      <c r="F103" s="5"/>
      <c r="G103" s="5"/>
      <c r="H103" s="5"/>
      <c r="I103" s="5"/>
      <c r="J103" s="5"/>
      <c r="K103" s="5"/>
      <c r="L103" s="5" t="s">
        <v>101</v>
      </c>
      <c r="M103" s="5"/>
      <c r="N103" s="11">
        <f>ROUND(SUM(N100:N102),5)</f>
        <v>4335</v>
      </c>
      <c r="O103" s="12"/>
      <c r="P103" s="11">
        <f>ROUND(SUM(P100:P102),5)</f>
        <v>3798</v>
      </c>
      <c r="Q103" s="12"/>
      <c r="R103" s="21">
        <f t="shared" si="15"/>
        <v>537</v>
      </c>
      <c r="S103" s="12"/>
      <c r="T103" s="11">
        <f>ROUND(SUM(T100:T102),5)</f>
        <v>11000</v>
      </c>
    </row>
    <row r="104" spans="1:20" ht="30" customHeight="1" outlineLevel="4">
      <c r="A104" s="11"/>
      <c r="B104" s="12"/>
      <c r="C104" s="11"/>
      <c r="D104" s="12"/>
      <c r="E104" s="21"/>
      <c r="F104" s="5"/>
      <c r="G104" s="5"/>
      <c r="H104" s="5"/>
      <c r="I104" s="5"/>
      <c r="J104" s="5"/>
      <c r="K104" s="5"/>
      <c r="L104" s="5" t="s">
        <v>102</v>
      </c>
      <c r="M104" s="5"/>
      <c r="N104" s="11"/>
      <c r="O104" s="12"/>
      <c r="P104" s="11"/>
      <c r="Q104" s="12"/>
      <c r="R104" s="21"/>
      <c r="S104" s="12"/>
      <c r="T104" s="11"/>
    </row>
    <row r="105" spans="1:20" outlineLevel="4">
      <c r="A105" s="11">
        <v>78117</v>
      </c>
      <c r="B105" s="12"/>
      <c r="C105" s="11">
        <v>75598</v>
      </c>
      <c r="D105" s="12"/>
      <c r="E105" s="21">
        <f t="shared" si="14"/>
        <v>2519</v>
      </c>
      <c r="F105" s="5"/>
      <c r="G105" s="5"/>
      <c r="H105" s="5"/>
      <c r="I105" s="5"/>
      <c r="J105" s="5"/>
      <c r="K105" s="5"/>
      <c r="L105" s="5"/>
      <c r="M105" s="5" t="s">
        <v>103</v>
      </c>
      <c r="N105" s="11">
        <v>210458</v>
      </c>
      <c r="O105" s="12"/>
      <c r="P105" s="11">
        <v>213741</v>
      </c>
      <c r="Q105" s="12"/>
      <c r="R105" s="21">
        <f t="shared" si="15"/>
        <v>-3283</v>
      </c>
      <c r="S105" s="12"/>
      <c r="T105" s="11">
        <v>592525</v>
      </c>
    </row>
    <row r="106" spans="1:20" outlineLevel="4">
      <c r="A106" s="11">
        <v>11461</v>
      </c>
      <c r="B106" s="12"/>
      <c r="C106" s="11">
        <v>9629</v>
      </c>
      <c r="D106" s="12"/>
      <c r="E106" s="21">
        <f t="shared" si="14"/>
        <v>1832</v>
      </c>
      <c r="F106" s="5"/>
      <c r="G106" s="5"/>
      <c r="H106" s="5"/>
      <c r="I106" s="5"/>
      <c r="J106" s="5"/>
      <c r="K106" s="5"/>
      <c r="L106" s="5"/>
      <c r="M106" s="5" t="s">
        <v>104</v>
      </c>
      <c r="N106" s="11">
        <v>47964</v>
      </c>
      <c r="O106" s="12"/>
      <c r="P106" s="11">
        <v>45184</v>
      </c>
      <c r="Q106" s="12"/>
      <c r="R106" s="21">
        <f t="shared" si="15"/>
        <v>2780</v>
      </c>
      <c r="S106" s="12"/>
      <c r="T106" s="11">
        <v>133000</v>
      </c>
    </row>
    <row r="107" spans="1:20" outlineLevel="4">
      <c r="A107" s="11">
        <v>6318</v>
      </c>
      <c r="B107" s="12"/>
      <c r="C107" s="11">
        <v>7199</v>
      </c>
      <c r="D107" s="12"/>
      <c r="E107" s="21">
        <f t="shared" si="14"/>
        <v>-881</v>
      </c>
      <c r="F107" s="5"/>
      <c r="G107" s="5"/>
      <c r="H107" s="5"/>
      <c r="I107" s="5"/>
      <c r="J107" s="5"/>
      <c r="K107" s="5"/>
      <c r="L107" s="5"/>
      <c r="M107" s="5" t="s">
        <v>105</v>
      </c>
      <c r="N107" s="11">
        <v>18286</v>
      </c>
      <c r="O107" s="12"/>
      <c r="P107" s="11">
        <v>21799</v>
      </c>
      <c r="Q107" s="12"/>
      <c r="R107" s="21">
        <f t="shared" si="15"/>
        <v>-3513</v>
      </c>
      <c r="S107" s="12"/>
      <c r="T107" s="11">
        <v>60770</v>
      </c>
    </row>
    <row r="108" spans="1:20" outlineLevel="4">
      <c r="A108" s="11">
        <v>-12069</v>
      </c>
      <c r="B108" s="12"/>
      <c r="C108" s="11"/>
      <c r="D108" s="12"/>
      <c r="E108" s="21">
        <f t="shared" si="14"/>
        <v>-12069</v>
      </c>
      <c r="F108" s="5"/>
      <c r="G108" s="5"/>
      <c r="H108" s="5"/>
      <c r="I108" s="5"/>
      <c r="J108" s="5"/>
      <c r="K108" s="5"/>
      <c r="L108" s="5"/>
      <c r="M108" s="5" t="s">
        <v>106</v>
      </c>
      <c r="N108" s="11">
        <v>-23086</v>
      </c>
      <c r="O108" s="12"/>
      <c r="P108" s="11"/>
      <c r="Q108" s="12"/>
      <c r="R108" s="21">
        <f t="shared" si="15"/>
        <v>-23086</v>
      </c>
      <c r="S108" s="12"/>
      <c r="T108" s="11"/>
    </row>
    <row r="109" spans="1:20" outlineLevel="4">
      <c r="A109" s="11">
        <v>6727</v>
      </c>
      <c r="B109" s="12"/>
      <c r="C109" s="11">
        <v>6888</v>
      </c>
      <c r="D109" s="12"/>
      <c r="E109" s="21">
        <f t="shared" si="14"/>
        <v>-161</v>
      </c>
      <c r="F109" s="5"/>
      <c r="G109" s="5"/>
      <c r="H109" s="5"/>
      <c r="I109" s="5"/>
      <c r="J109" s="5"/>
      <c r="K109" s="5"/>
      <c r="L109" s="5"/>
      <c r="M109" s="5" t="s">
        <v>107</v>
      </c>
      <c r="N109" s="11">
        <v>20340</v>
      </c>
      <c r="O109" s="12"/>
      <c r="P109" s="11">
        <v>21478</v>
      </c>
      <c r="Q109" s="12"/>
      <c r="R109" s="21">
        <f t="shared" si="15"/>
        <v>-1138</v>
      </c>
      <c r="S109" s="12"/>
      <c r="T109" s="11">
        <v>58000</v>
      </c>
    </row>
    <row r="110" spans="1:20" ht="18" outlineLevel="4" thickBot="1">
      <c r="A110" s="13">
        <v>0</v>
      </c>
      <c r="B110" s="12"/>
      <c r="C110" s="13">
        <v>0</v>
      </c>
      <c r="D110" s="12"/>
      <c r="E110" s="22">
        <f>A110-C110</f>
        <v>0</v>
      </c>
      <c r="F110" s="5"/>
      <c r="G110" s="5"/>
      <c r="H110" s="5"/>
      <c r="I110" s="5"/>
      <c r="J110" s="5"/>
      <c r="K110" s="5"/>
      <c r="L110" s="5"/>
      <c r="M110" s="5" t="s">
        <v>108</v>
      </c>
      <c r="N110" s="13">
        <v>-17687</v>
      </c>
      <c r="O110" s="12"/>
      <c r="P110" s="13">
        <v>-18000</v>
      </c>
      <c r="Q110" s="12"/>
      <c r="R110" s="22">
        <f>N110-P110</f>
        <v>313</v>
      </c>
      <c r="S110" s="12"/>
      <c r="T110" s="13">
        <v>-36000</v>
      </c>
    </row>
    <row r="111" spans="1:20" outlineLevel="3">
      <c r="A111" s="11">
        <f>ROUND(SUM(A104:A110),5)</f>
        <v>90554</v>
      </c>
      <c r="B111" s="12"/>
      <c r="C111" s="11">
        <f>ROUND(SUM(C104:C110),5)</f>
        <v>99314</v>
      </c>
      <c r="D111" s="12"/>
      <c r="E111" s="21">
        <f>A111-C111</f>
        <v>-8760</v>
      </c>
      <c r="F111" s="5"/>
      <c r="G111" s="5"/>
      <c r="H111" s="5"/>
      <c r="I111" s="5"/>
      <c r="J111" s="5"/>
      <c r="K111" s="5"/>
      <c r="L111" s="5" t="s">
        <v>109</v>
      </c>
      <c r="M111" s="5"/>
      <c r="N111" s="11">
        <f>ROUND(SUM(N104:N110),5)</f>
        <v>256275</v>
      </c>
      <c r="O111" s="12"/>
      <c r="P111" s="11">
        <f>ROUND(SUM(P104:P110),5)</f>
        <v>284202</v>
      </c>
      <c r="Q111" s="12"/>
      <c r="R111" s="21">
        <f>N111-P111</f>
        <v>-27927</v>
      </c>
      <c r="S111" s="12"/>
      <c r="T111" s="11">
        <f>ROUND(SUM(T104:T110),5)</f>
        <v>808295</v>
      </c>
    </row>
    <row r="112" spans="1:20" ht="30" customHeight="1" outlineLevel="4">
      <c r="A112" s="11"/>
      <c r="B112" s="12"/>
      <c r="C112" s="11"/>
      <c r="D112" s="12"/>
      <c r="E112" s="21"/>
      <c r="F112" s="5"/>
      <c r="G112" s="5"/>
      <c r="H112" s="5"/>
      <c r="I112" s="5"/>
      <c r="J112" s="5"/>
      <c r="K112" s="5"/>
      <c r="L112" s="5" t="s">
        <v>110</v>
      </c>
      <c r="M112" s="5"/>
      <c r="N112" s="11"/>
      <c r="O112" s="12"/>
      <c r="P112" s="11"/>
      <c r="Q112" s="12"/>
      <c r="R112" s="21"/>
      <c r="S112" s="12"/>
      <c r="T112" s="11"/>
    </row>
    <row r="113" spans="1:20" outlineLevel="4">
      <c r="A113" s="11">
        <v>3497</v>
      </c>
      <c r="B113" s="12"/>
      <c r="C113" s="11">
        <v>5674</v>
      </c>
      <c r="D113" s="12"/>
      <c r="E113" s="21">
        <f>A113-C113</f>
        <v>-2177</v>
      </c>
      <c r="F113" s="5"/>
      <c r="G113" s="5"/>
      <c r="H113" s="5"/>
      <c r="I113" s="5"/>
      <c r="J113" s="5"/>
      <c r="K113" s="5"/>
      <c r="L113" s="5"/>
      <c r="M113" s="5" t="s">
        <v>111</v>
      </c>
      <c r="N113" s="11">
        <v>10833</v>
      </c>
      <c r="O113" s="12"/>
      <c r="P113" s="11">
        <v>11952</v>
      </c>
      <c r="Q113" s="12"/>
      <c r="R113" s="21">
        <f>N113-P113</f>
        <v>-1119</v>
      </c>
      <c r="S113" s="12"/>
      <c r="T113" s="11">
        <v>37000</v>
      </c>
    </row>
    <row r="114" spans="1:20" ht="18" outlineLevel="4" thickBot="1">
      <c r="A114" s="14">
        <v>620</v>
      </c>
      <c r="B114" s="12"/>
      <c r="C114" s="14">
        <v>1100</v>
      </c>
      <c r="D114" s="12"/>
      <c r="E114" s="22">
        <f>A114-C114</f>
        <v>-480</v>
      </c>
      <c r="F114" s="5"/>
      <c r="G114" s="5"/>
      <c r="H114" s="5"/>
      <c r="I114" s="5"/>
      <c r="J114" s="5"/>
      <c r="K114" s="5"/>
      <c r="L114" s="5"/>
      <c r="M114" s="5" t="s">
        <v>112</v>
      </c>
      <c r="N114" s="14">
        <v>5243</v>
      </c>
      <c r="O114" s="12"/>
      <c r="P114" s="14">
        <v>2930</v>
      </c>
      <c r="Q114" s="12"/>
      <c r="R114" s="22">
        <f>N114-P114</f>
        <v>2313</v>
      </c>
      <c r="S114" s="12"/>
      <c r="T114" s="14">
        <v>11000</v>
      </c>
    </row>
    <row r="115" spans="1:20" ht="18" outlineLevel="3" thickBot="1">
      <c r="A115" s="15">
        <f>ROUND(SUM(A112:A114),5)</f>
        <v>4117</v>
      </c>
      <c r="B115" s="12"/>
      <c r="C115" s="15">
        <f>ROUND(SUM(C112:C114),5)</f>
        <v>6774</v>
      </c>
      <c r="D115" s="12"/>
      <c r="E115" s="24">
        <f>A115-C115</f>
        <v>-2657</v>
      </c>
      <c r="F115" s="5"/>
      <c r="G115" s="5"/>
      <c r="H115" s="5"/>
      <c r="I115" s="5"/>
      <c r="J115" s="5"/>
      <c r="K115" s="5"/>
      <c r="L115" s="5" t="s">
        <v>113</v>
      </c>
      <c r="M115" s="5"/>
      <c r="N115" s="15">
        <f>ROUND(SUM(N112:N114),5)</f>
        <v>16076</v>
      </c>
      <c r="O115" s="12"/>
      <c r="P115" s="15">
        <f>ROUND(SUM(P112:P114),5)</f>
        <v>14882</v>
      </c>
      <c r="Q115" s="12"/>
      <c r="R115" s="24">
        <f>N115-P115</f>
        <v>1194</v>
      </c>
      <c r="S115" s="12"/>
      <c r="T115" s="15">
        <f>ROUND(SUM(T112:T114),5)</f>
        <v>48000</v>
      </c>
    </row>
    <row r="116" spans="1:20" ht="30" customHeight="1" outlineLevel="2" thickBot="1">
      <c r="A116" s="16">
        <f>ROUND(SUM(A88:A93)+A99+A103+A111+A115,5)</f>
        <v>115425</v>
      </c>
      <c r="B116" s="12"/>
      <c r="C116" s="16">
        <f>ROUND(SUM(C88:C93)+C99+C103+C111+C115,5)</f>
        <v>124776</v>
      </c>
      <c r="D116" s="12"/>
      <c r="E116" s="26">
        <f>A116-C116</f>
        <v>-9351</v>
      </c>
      <c r="F116" s="5"/>
      <c r="G116" s="5"/>
      <c r="H116" s="5"/>
      <c r="I116" s="5"/>
      <c r="J116" s="5"/>
      <c r="K116" s="5" t="s">
        <v>114</v>
      </c>
      <c r="L116" s="5"/>
      <c r="M116" s="5"/>
      <c r="N116" s="16">
        <f>ROUND(SUM(N88:N93)+N99+N103+N111+N115,5)</f>
        <v>366924</v>
      </c>
      <c r="O116" s="12"/>
      <c r="P116" s="16">
        <f>ROUND(SUM(P88:P93)+P99+P103+P111+P115,5)</f>
        <v>379222</v>
      </c>
      <c r="Q116" s="12"/>
      <c r="R116" s="26">
        <f>N116-P116</f>
        <v>-12298</v>
      </c>
      <c r="S116" s="12"/>
      <c r="T116" s="16">
        <f>ROUND(SUM(T88:T93)+T99+T103+T111+T115,5)</f>
        <v>1061295</v>
      </c>
    </row>
    <row r="117" spans="1:20" ht="30" customHeight="1" outlineLevel="1">
      <c r="A117" s="33">
        <f>ROUND(A87+A116,5)</f>
        <v>115425</v>
      </c>
      <c r="B117" s="32"/>
      <c r="C117" s="33">
        <f>ROUND(C87+C116,5)</f>
        <v>124776</v>
      </c>
      <c r="D117" s="32"/>
      <c r="E117" s="27">
        <f>A117-C117</f>
        <v>-9351</v>
      </c>
      <c r="F117" s="32"/>
      <c r="G117" s="32"/>
      <c r="H117" s="32"/>
      <c r="I117" s="32"/>
      <c r="J117" s="32" t="s">
        <v>115</v>
      </c>
      <c r="K117" s="32"/>
      <c r="L117" s="32"/>
      <c r="M117" s="32"/>
      <c r="N117" s="33">
        <f>ROUND(N87+N116,5)</f>
        <v>366924</v>
      </c>
      <c r="O117" s="32"/>
      <c r="P117" s="33">
        <f>ROUND(P87+P116,5)</f>
        <v>379222</v>
      </c>
      <c r="Q117" s="32"/>
      <c r="R117" s="27">
        <f>N117-P117</f>
        <v>-12298</v>
      </c>
      <c r="S117" s="32"/>
      <c r="T117" s="33">
        <f>ROUND(T87+T116,5)</f>
        <v>1061295</v>
      </c>
    </row>
    <row r="118" spans="1:20" ht="30" customHeight="1" outlineLevel="2">
      <c r="A118" s="11"/>
      <c r="B118" s="12"/>
      <c r="C118" s="11"/>
      <c r="D118" s="12"/>
      <c r="E118" s="21"/>
      <c r="F118" s="5"/>
      <c r="G118" s="5"/>
      <c r="H118" s="5"/>
      <c r="I118" s="5"/>
      <c r="J118" s="5" t="s">
        <v>116</v>
      </c>
      <c r="K118" s="5"/>
      <c r="L118" s="5"/>
      <c r="M118" s="5"/>
      <c r="N118" s="11"/>
      <c r="O118" s="12"/>
      <c r="P118" s="11"/>
      <c r="Q118" s="12"/>
      <c r="R118" s="21"/>
      <c r="S118" s="12"/>
      <c r="T118" s="11"/>
    </row>
    <row r="119" spans="1:20" outlineLevel="3">
      <c r="A119" s="11"/>
      <c r="B119" s="12"/>
      <c r="C119" s="11"/>
      <c r="D119" s="12"/>
      <c r="E119" s="11"/>
      <c r="F119" s="5"/>
      <c r="G119" s="5"/>
      <c r="H119" s="5"/>
      <c r="I119" s="5"/>
      <c r="J119" s="5"/>
      <c r="K119" s="5" t="s">
        <v>117</v>
      </c>
      <c r="L119" s="5"/>
      <c r="M119" s="5"/>
      <c r="N119" s="11"/>
      <c r="O119" s="12"/>
      <c r="P119" s="11"/>
      <c r="Q119" s="12"/>
      <c r="R119" s="11"/>
      <c r="S119" s="12"/>
      <c r="T119" s="11"/>
    </row>
    <row r="120" spans="1:20" outlineLevel="3">
      <c r="A120" s="11">
        <v>0</v>
      </c>
      <c r="B120" s="12"/>
      <c r="C120" s="11">
        <v>415</v>
      </c>
      <c r="D120" s="12"/>
      <c r="E120" s="21">
        <f t="shared" ref="E120:E142" si="16">A120-C120</f>
        <v>-415</v>
      </c>
      <c r="F120" s="5"/>
      <c r="G120" s="5"/>
      <c r="H120" s="5"/>
      <c r="I120" s="5"/>
      <c r="J120" s="5"/>
      <c r="K120" s="5"/>
      <c r="L120" s="5" t="s">
        <v>118</v>
      </c>
      <c r="M120" s="5"/>
      <c r="N120" s="11">
        <v>602</v>
      </c>
      <c r="O120" s="12"/>
      <c r="P120" s="11">
        <v>1680</v>
      </c>
      <c r="Q120" s="12"/>
      <c r="R120" s="21">
        <f t="shared" ref="R120:R142" si="17">N120-P120</f>
        <v>-1078</v>
      </c>
      <c r="S120" s="12"/>
      <c r="T120" s="11">
        <v>5000</v>
      </c>
    </row>
    <row r="121" spans="1:20" outlineLevel="3">
      <c r="A121" s="11">
        <v>23</v>
      </c>
      <c r="B121" s="12"/>
      <c r="C121" s="11">
        <v>40</v>
      </c>
      <c r="D121" s="12"/>
      <c r="E121" s="21">
        <f t="shared" si="16"/>
        <v>-17</v>
      </c>
      <c r="F121" s="5"/>
      <c r="G121" s="5"/>
      <c r="H121" s="5"/>
      <c r="I121" s="5"/>
      <c r="J121" s="5"/>
      <c r="K121" s="5"/>
      <c r="L121" s="5" t="s">
        <v>119</v>
      </c>
      <c r="M121" s="5"/>
      <c r="N121" s="11">
        <v>2910</v>
      </c>
      <c r="O121" s="12"/>
      <c r="P121" s="11">
        <v>965</v>
      </c>
      <c r="Q121" s="12"/>
      <c r="R121" s="21">
        <f t="shared" si="17"/>
        <v>1945</v>
      </c>
      <c r="S121" s="12"/>
      <c r="T121" s="11">
        <v>1500</v>
      </c>
    </row>
    <row r="122" spans="1:20" outlineLevel="3">
      <c r="A122" s="11">
        <v>37</v>
      </c>
      <c r="B122" s="12"/>
      <c r="C122" s="11">
        <v>791</v>
      </c>
      <c r="D122" s="12"/>
      <c r="E122" s="21">
        <f t="shared" si="16"/>
        <v>-754</v>
      </c>
      <c r="F122" s="5"/>
      <c r="G122" s="5"/>
      <c r="H122" s="5"/>
      <c r="I122" s="5"/>
      <c r="J122" s="5"/>
      <c r="K122" s="5"/>
      <c r="L122" s="5" t="s">
        <v>120</v>
      </c>
      <c r="M122" s="5"/>
      <c r="N122" s="11">
        <v>730</v>
      </c>
      <c r="O122" s="12"/>
      <c r="P122" s="11">
        <v>1249</v>
      </c>
      <c r="Q122" s="12"/>
      <c r="R122" s="21">
        <f t="shared" si="17"/>
        <v>-519</v>
      </c>
      <c r="S122" s="12"/>
      <c r="T122" s="11">
        <v>2000</v>
      </c>
    </row>
    <row r="123" spans="1:20" outlineLevel="3">
      <c r="A123" s="11">
        <v>1044</v>
      </c>
      <c r="B123" s="12"/>
      <c r="C123" s="11">
        <v>193</v>
      </c>
      <c r="D123" s="12"/>
      <c r="E123" s="21">
        <f t="shared" si="16"/>
        <v>851</v>
      </c>
      <c r="F123" s="5"/>
      <c r="G123" s="5"/>
      <c r="H123" s="5"/>
      <c r="I123" s="5"/>
      <c r="J123" s="5"/>
      <c r="K123" s="5"/>
      <c r="L123" s="5" t="s">
        <v>121</v>
      </c>
      <c r="M123" s="5"/>
      <c r="N123" s="11">
        <v>1053</v>
      </c>
      <c r="O123" s="12"/>
      <c r="P123" s="11">
        <v>3953</v>
      </c>
      <c r="Q123" s="12"/>
      <c r="R123" s="21">
        <f t="shared" si="17"/>
        <v>-2900</v>
      </c>
      <c r="S123" s="12"/>
      <c r="T123" s="11">
        <v>4000</v>
      </c>
    </row>
    <row r="124" spans="1:20" outlineLevel="3">
      <c r="A124" s="11">
        <v>1645</v>
      </c>
      <c r="B124" s="12"/>
      <c r="C124" s="11">
        <v>1092</v>
      </c>
      <c r="D124" s="12"/>
      <c r="E124" s="21">
        <f t="shared" si="16"/>
        <v>553</v>
      </c>
      <c r="F124" s="5"/>
      <c r="G124" s="5"/>
      <c r="H124" s="5"/>
      <c r="I124" s="5"/>
      <c r="J124" s="5"/>
      <c r="K124" s="5"/>
      <c r="L124" s="5" t="s">
        <v>122</v>
      </c>
      <c r="M124" s="5"/>
      <c r="N124" s="11">
        <v>5838</v>
      </c>
      <c r="O124" s="12"/>
      <c r="P124" s="11">
        <v>3658</v>
      </c>
      <c r="Q124" s="12"/>
      <c r="R124" s="21">
        <f t="shared" si="17"/>
        <v>2180</v>
      </c>
      <c r="S124" s="12"/>
      <c r="T124" s="11">
        <v>10000</v>
      </c>
    </row>
    <row r="125" spans="1:20" outlineLevel="3">
      <c r="A125" s="11">
        <v>0</v>
      </c>
      <c r="B125" s="12"/>
      <c r="C125" s="11">
        <v>600</v>
      </c>
      <c r="D125" s="12"/>
      <c r="E125" s="21">
        <f t="shared" si="16"/>
        <v>-600</v>
      </c>
      <c r="F125" s="5"/>
      <c r="G125" s="5"/>
      <c r="H125" s="5"/>
      <c r="I125" s="5"/>
      <c r="J125" s="5"/>
      <c r="K125" s="5"/>
      <c r="L125" s="5" t="s">
        <v>123</v>
      </c>
      <c r="M125" s="5"/>
      <c r="N125" s="11">
        <v>0</v>
      </c>
      <c r="O125" s="12"/>
      <c r="P125" s="11">
        <v>1800</v>
      </c>
      <c r="Q125" s="12"/>
      <c r="R125" s="21">
        <f t="shared" si="17"/>
        <v>-1800</v>
      </c>
      <c r="S125" s="12"/>
      <c r="T125" s="11">
        <v>3500</v>
      </c>
    </row>
    <row r="126" spans="1:20" outlineLevel="4">
      <c r="A126" s="11"/>
      <c r="B126" s="12"/>
      <c r="C126" s="11"/>
      <c r="D126" s="12"/>
      <c r="F126" s="5"/>
      <c r="G126" s="5"/>
      <c r="H126" s="5"/>
      <c r="I126" s="5"/>
      <c r="J126" s="5"/>
      <c r="K126" s="5"/>
      <c r="L126" s="5" t="s">
        <v>124</v>
      </c>
      <c r="M126" s="5"/>
      <c r="N126" s="11"/>
      <c r="O126" s="12"/>
      <c r="P126" s="11"/>
      <c r="Q126" s="12"/>
      <c r="S126" s="12"/>
      <c r="T126" s="11"/>
    </row>
    <row r="127" spans="1:20" outlineLevel="4">
      <c r="A127" s="11">
        <v>102</v>
      </c>
      <c r="B127" s="12"/>
      <c r="C127" s="11">
        <v>117</v>
      </c>
      <c r="D127" s="12"/>
      <c r="E127" s="21">
        <f t="shared" si="16"/>
        <v>-15</v>
      </c>
      <c r="F127" s="5"/>
      <c r="G127" s="5"/>
      <c r="H127" s="5"/>
      <c r="I127" s="5"/>
      <c r="J127" s="5"/>
      <c r="K127" s="5"/>
      <c r="L127" s="5"/>
      <c r="M127" s="5" t="s">
        <v>125</v>
      </c>
      <c r="N127" s="11">
        <v>498</v>
      </c>
      <c r="O127" s="12"/>
      <c r="P127" s="11">
        <v>464</v>
      </c>
      <c r="Q127" s="12"/>
      <c r="R127" s="21">
        <f t="shared" si="17"/>
        <v>34</v>
      </c>
      <c r="S127" s="12"/>
      <c r="T127" s="11">
        <v>1400</v>
      </c>
    </row>
    <row r="128" spans="1:20" outlineLevel="4">
      <c r="A128" s="11">
        <v>132</v>
      </c>
      <c r="B128" s="12"/>
      <c r="C128" s="11">
        <v>126</v>
      </c>
      <c r="D128" s="12"/>
      <c r="E128" s="21">
        <f t="shared" si="16"/>
        <v>6</v>
      </c>
      <c r="F128" s="5"/>
      <c r="G128" s="5"/>
      <c r="H128" s="5"/>
      <c r="I128" s="5"/>
      <c r="J128" s="5"/>
      <c r="K128" s="5"/>
      <c r="L128" s="5"/>
      <c r="M128" s="5" t="s">
        <v>126</v>
      </c>
      <c r="N128" s="11">
        <v>603</v>
      </c>
      <c r="O128" s="12"/>
      <c r="P128" s="11">
        <v>493</v>
      </c>
      <c r="Q128" s="12"/>
      <c r="R128" s="21">
        <f t="shared" si="17"/>
        <v>110</v>
      </c>
      <c r="S128" s="12"/>
      <c r="T128" s="11">
        <v>1500</v>
      </c>
    </row>
    <row r="129" spans="1:20" ht="18" outlineLevel="4" thickBot="1">
      <c r="A129" s="13">
        <v>29</v>
      </c>
      <c r="B129" s="12"/>
      <c r="C129" s="13">
        <v>144</v>
      </c>
      <c r="D129" s="12"/>
      <c r="E129" s="13">
        <f t="shared" si="16"/>
        <v>-115</v>
      </c>
      <c r="F129" s="5"/>
      <c r="G129" s="5"/>
      <c r="H129" s="5"/>
      <c r="I129" s="5"/>
      <c r="J129" s="5"/>
      <c r="K129" s="5"/>
      <c r="L129" s="5"/>
      <c r="M129" s="5" t="s">
        <v>127</v>
      </c>
      <c r="N129" s="13">
        <v>42</v>
      </c>
      <c r="O129" s="12"/>
      <c r="P129" s="13">
        <v>200</v>
      </c>
      <c r="Q129" s="12"/>
      <c r="R129" s="13">
        <f t="shared" si="17"/>
        <v>-158</v>
      </c>
      <c r="S129" s="12"/>
      <c r="T129" s="13">
        <v>200</v>
      </c>
    </row>
    <row r="130" spans="1:20" outlineLevel="3">
      <c r="A130" s="11">
        <f>ROUND(SUM(A126:A129),5)</f>
        <v>263</v>
      </c>
      <c r="B130" s="12"/>
      <c r="C130" s="11">
        <f>ROUND(SUM(C126:C129),5)</f>
        <v>387</v>
      </c>
      <c r="D130" s="12"/>
      <c r="E130" s="21">
        <f t="shared" si="16"/>
        <v>-124</v>
      </c>
      <c r="F130" s="5"/>
      <c r="G130" s="5"/>
      <c r="H130" s="5"/>
      <c r="I130" s="5"/>
      <c r="J130" s="5"/>
      <c r="K130" s="5"/>
      <c r="L130" s="5" t="s">
        <v>128</v>
      </c>
      <c r="M130" s="5"/>
      <c r="N130" s="11">
        <f>ROUND(SUM(N126:N129),5)</f>
        <v>1143</v>
      </c>
      <c r="O130" s="12"/>
      <c r="P130" s="11">
        <f>ROUND(SUM(P126:P129),5)</f>
        <v>1157</v>
      </c>
      <c r="Q130" s="12"/>
      <c r="R130" s="21">
        <f t="shared" si="17"/>
        <v>-14</v>
      </c>
      <c r="S130" s="12"/>
      <c r="T130" s="11">
        <f>ROUND(SUM(T126:T129),5)</f>
        <v>3100</v>
      </c>
    </row>
    <row r="131" spans="1:20" ht="30" customHeight="1" outlineLevel="4">
      <c r="A131" s="11"/>
      <c r="B131" s="12"/>
      <c r="C131" s="11"/>
      <c r="D131" s="12"/>
      <c r="E131" s="11"/>
      <c r="F131" s="5"/>
      <c r="G131" s="5"/>
      <c r="H131" s="5"/>
      <c r="I131" s="5"/>
      <c r="J131" s="5"/>
      <c r="K131" s="5"/>
      <c r="L131" s="5" t="s">
        <v>129</v>
      </c>
      <c r="M131" s="5"/>
      <c r="N131" s="11"/>
      <c r="O131" s="12"/>
      <c r="P131" s="11"/>
      <c r="Q131" s="12"/>
      <c r="R131" s="11"/>
      <c r="S131" s="12"/>
      <c r="T131" s="11"/>
    </row>
    <row r="132" spans="1:20" outlineLevel="4">
      <c r="A132" s="11">
        <v>636</v>
      </c>
      <c r="B132" s="12"/>
      <c r="C132" s="11">
        <v>1000</v>
      </c>
      <c r="D132" s="12"/>
      <c r="E132" s="21">
        <f t="shared" si="16"/>
        <v>-364</v>
      </c>
      <c r="F132" s="5"/>
      <c r="G132" s="5"/>
      <c r="H132" s="5"/>
      <c r="I132" s="5"/>
      <c r="J132" s="5"/>
      <c r="K132" s="5"/>
      <c r="L132" s="5"/>
      <c r="M132" s="5" t="s">
        <v>130</v>
      </c>
      <c r="N132" s="11">
        <v>636</v>
      </c>
      <c r="O132" s="12"/>
      <c r="P132" s="11">
        <v>1000</v>
      </c>
      <c r="Q132" s="12"/>
      <c r="R132" s="21">
        <f t="shared" si="17"/>
        <v>-364</v>
      </c>
      <c r="S132" s="12"/>
      <c r="T132" s="11">
        <v>1000</v>
      </c>
    </row>
    <row r="133" spans="1:20" ht="18" outlineLevel="4" thickBot="1">
      <c r="A133" s="13">
        <v>213</v>
      </c>
      <c r="B133" s="12"/>
      <c r="C133" s="13">
        <v>194</v>
      </c>
      <c r="D133" s="12"/>
      <c r="E133" s="13">
        <f t="shared" si="16"/>
        <v>19</v>
      </c>
      <c r="F133" s="5"/>
      <c r="G133" s="5"/>
      <c r="H133" s="5"/>
      <c r="I133" s="5"/>
      <c r="J133" s="5"/>
      <c r="K133" s="5"/>
      <c r="L133" s="5"/>
      <c r="M133" s="5" t="s">
        <v>131</v>
      </c>
      <c r="N133" s="13">
        <v>681</v>
      </c>
      <c r="O133" s="12"/>
      <c r="P133" s="13">
        <v>1613</v>
      </c>
      <c r="Q133" s="12"/>
      <c r="R133" s="13">
        <f t="shared" si="17"/>
        <v>-932</v>
      </c>
      <c r="S133" s="12"/>
      <c r="T133" s="13">
        <v>4600</v>
      </c>
    </row>
    <row r="134" spans="1:20" outlineLevel="3">
      <c r="A134" s="11">
        <f>ROUND(SUM(A131:A133),5)</f>
        <v>849</v>
      </c>
      <c r="B134" s="12"/>
      <c r="C134" s="11">
        <f>ROUND(SUM(C131:C133),5)</f>
        <v>1194</v>
      </c>
      <c r="D134" s="12"/>
      <c r="E134" s="21">
        <f t="shared" si="16"/>
        <v>-345</v>
      </c>
      <c r="F134" s="5"/>
      <c r="G134" s="5"/>
      <c r="H134" s="5"/>
      <c r="I134" s="5"/>
      <c r="J134" s="5"/>
      <c r="K134" s="5"/>
      <c r="L134" s="5" t="s">
        <v>132</v>
      </c>
      <c r="M134" s="5"/>
      <c r="N134" s="11">
        <f>ROUND(SUM(N131:N133),5)</f>
        <v>1317</v>
      </c>
      <c r="O134" s="12"/>
      <c r="P134" s="11">
        <f>ROUND(SUM(P131:P133),5)</f>
        <v>2613</v>
      </c>
      <c r="Q134" s="12"/>
      <c r="R134" s="21">
        <f t="shared" si="17"/>
        <v>-1296</v>
      </c>
      <c r="S134" s="12"/>
      <c r="T134" s="11">
        <f>ROUND(SUM(T131:T133),5)</f>
        <v>5600</v>
      </c>
    </row>
    <row r="135" spans="1:20" ht="30" customHeight="1" outlineLevel="4">
      <c r="A135" s="11"/>
      <c r="B135" s="12"/>
      <c r="C135" s="11"/>
      <c r="D135" s="12"/>
      <c r="E135" s="11"/>
      <c r="F135" s="5"/>
      <c r="G135" s="5"/>
      <c r="H135" s="5"/>
      <c r="I135" s="5"/>
      <c r="J135" s="5"/>
      <c r="K135" s="5"/>
      <c r="L135" s="5" t="s">
        <v>133</v>
      </c>
      <c r="M135" s="5"/>
      <c r="N135" s="11"/>
      <c r="O135" s="12"/>
      <c r="P135" s="11"/>
      <c r="Q135" s="12"/>
      <c r="R135" s="11"/>
      <c r="S135" s="12"/>
      <c r="T135" s="11"/>
    </row>
    <row r="136" spans="1:20" outlineLevel="4">
      <c r="A136" s="11">
        <v>6440</v>
      </c>
      <c r="B136" s="12"/>
      <c r="C136" s="11">
        <v>6534</v>
      </c>
      <c r="D136" s="12"/>
      <c r="E136" s="21">
        <f t="shared" si="16"/>
        <v>-94</v>
      </c>
      <c r="F136" s="5"/>
      <c r="G136" s="5"/>
      <c r="H136" s="5"/>
      <c r="I136" s="5"/>
      <c r="J136" s="5"/>
      <c r="K136" s="5"/>
      <c r="L136" s="5"/>
      <c r="M136" s="5" t="s">
        <v>134</v>
      </c>
      <c r="N136" s="11">
        <v>23372</v>
      </c>
      <c r="O136" s="12"/>
      <c r="P136" s="11">
        <v>20348</v>
      </c>
      <c r="Q136" s="12"/>
      <c r="R136" s="21">
        <f t="shared" si="17"/>
        <v>3024</v>
      </c>
      <c r="S136" s="12"/>
      <c r="T136" s="11">
        <v>58000</v>
      </c>
    </row>
    <row r="137" spans="1:20" outlineLevel="4">
      <c r="A137" s="11">
        <v>913</v>
      </c>
      <c r="B137" s="12"/>
      <c r="C137" s="11">
        <v>771</v>
      </c>
      <c r="D137" s="12"/>
      <c r="E137" s="21">
        <f t="shared" si="16"/>
        <v>142</v>
      </c>
      <c r="F137" s="5"/>
      <c r="G137" s="5"/>
      <c r="H137" s="5"/>
      <c r="I137" s="5"/>
      <c r="J137" s="5"/>
      <c r="K137" s="5"/>
      <c r="L137" s="5"/>
      <c r="M137" s="5" t="s">
        <v>135</v>
      </c>
      <c r="N137" s="11">
        <v>2638</v>
      </c>
      <c r="O137" s="12"/>
      <c r="P137" s="11">
        <v>2447</v>
      </c>
      <c r="Q137" s="12"/>
      <c r="R137" s="21">
        <f t="shared" si="17"/>
        <v>191</v>
      </c>
      <c r="S137" s="12"/>
      <c r="T137" s="11">
        <v>9000</v>
      </c>
    </row>
    <row r="138" spans="1:20" ht="18" outlineLevel="4" thickBot="1">
      <c r="A138" s="13">
        <v>530</v>
      </c>
      <c r="B138" s="12"/>
      <c r="C138" s="13">
        <v>549</v>
      </c>
      <c r="D138" s="12"/>
      <c r="E138" s="13">
        <f t="shared" si="16"/>
        <v>-19</v>
      </c>
      <c r="F138" s="5"/>
      <c r="G138" s="5"/>
      <c r="H138" s="5"/>
      <c r="I138" s="5"/>
      <c r="J138" s="5"/>
      <c r="K138" s="5"/>
      <c r="L138" s="5"/>
      <c r="M138" s="5" t="s">
        <v>136</v>
      </c>
      <c r="N138" s="13">
        <v>2166</v>
      </c>
      <c r="O138" s="12"/>
      <c r="P138" s="13">
        <v>1863</v>
      </c>
      <c r="Q138" s="12"/>
      <c r="R138" s="13">
        <f t="shared" si="17"/>
        <v>303</v>
      </c>
      <c r="S138" s="12"/>
      <c r="T138" s="13">
        <v>5000</v>
      </c>
    </row>
    <row r="139" spans="1:20" outlineLevel="3">
      <c r="A139" s="11">
        <f>ROUND(SUM(A135:A138),5)</f>
        <v>7883</v>
      </c>
      <c r="B139" s="12"/>
      <c r="C139" s="11">
        <f>ROUND(SUM(C135:C138),5)</f>
        <v>7854</v>
      </c>
      <c r="D139" s="12"/>
      <c r="E139" s="21">
        <f t="shared" si="16"/>
        <v>29</v>
      </c>
      <c r="F139" s="5"/>
      <c r="G139" s="5"/>
      <c r="H139" s="5"/>
      <c r="I139" s="5"/>
      <c r="J139" s="5"/>
      <c r="K139" s="5"/>
      <c r="L139" s="5" t="s">
        <v>137</v>
      </c>
      <c r="M139" s="5"/>
      <c r="N139" s="11">
        <f>ROUND(SUM(N135:N138),5)</f>
        <v>28176</v>
      </c>
      <c r="O139" s="12"/>
      <c r="P139" s="11">
        <f>ROUND(SUM(P135:P138),5)</f>
        <v>24658</v>
      </c>
      <c r="Q139" s="12"/>
      <c r="R139" s="21">
        <f t="shared" si="17"/>
        <v>3518</v>
      </c>
      <c r="S139" s="12"/>
      <c r="T139" s="11">
        <f>ROUND(SUM(T135:T138),5)</f>
        <v>72000</v>
      </c>
    </row>
    <row r="140" spans="1:20" ht="30" customHeight="1" outlineLevel="4">
      <c r="A140" s="11"/>
      <c r="B140" s="12"/>
      <c r="C140" s="11"/>
      <c r="D140" s="12"/>
      <c r="E140" s="11"/>
      <c r="F140" s="5"/>
      <c r="G140" s="5"/>
      <c r="H140" s="5"/>
      <c r="I140" s="5"/>
      <c r="J140" s="5"/>
      <c r="K140" s="5"/>
      <c r="L140" s="5" t="s">
        <v>138</v>
      </c>
      <c r="M140" s="5"/>
      <c r="N140" s="11"/>
      <c r="O140" s="12"/>
      <c r="P140" s="11"/>
      <c r="Q140" s="12"/>
      <c r="R140" s="11"/>
      <c r="S140" s="12"/>
      <c r="T140" s="11"/>
    </row>
    <row r="141" spans="1:20" outlineLevel="4">
      <c r="A141" s="11">
        <v>223</v>
      </c>
      <c r="B141" s="12"/>
      <c r="C141" s="11">
        <v>376</v>
      </c>
      <c r="D141" s="12"/>
      <c r="E141" s="21">
        <f t="shared" si="16"/>
        <v>-153</v>
      </c>
      <c r="F141" s="5"/>
      <c r="G141" s="5"/>
      <c r="H141" s="5"/>
      <c r="I141" s="5"/>
      <c r="J141" s="5"/>
      <c r="K141" s="5"/>
      <c r="L141" s="5"/>
      <c r="M141" s="5" t="s">
        <v>139</v>
      </c>
      <c r="N141" s="11">
        <v>1105</v>
      </c>
      <c r="O141" s="12"/>
      <c r="P141" s="11">
        <v>1204</v>
      </c>
      <c r="Q141" s="12"/>
      <c r="R141" s="21">
        <f t="shared" si="17"/>
        <v>-99</v>
      </c>
      <c r="S141" s="12"/>
      <c r="T141" s="11">
        <v>3500</v>
      </c>
    </row>
    <row r="142" spans="1:20" ht="18" outlineLevel="4" thickBot="1">
      <c r="A142" s="14">
        <v>5</v>
      </c>
      <c r="B142" s="12"/>
      <c r="C142" s="14">
        <v>0</v>
      </c>
      <c r="D142" s="12"/>
      <c r="E142" s="13">
        <f t="shared" si="16"/>
        <v>5</v>
      </c>
      <c r="F142" s="5"/>
      <c r="G142" s="5"/>
      <c r="H142" s="5"/>
      <c r="I142" s="5"/>
      <c r="J142" s="5"/>
      <c r="K142" s="5"/>
      <c r="L142" s="5"/>
      <c r="M142" s="5" t="s">
        <v>140</v>
      </c>
      <c r="N142" s="14">
        <v>1245</v>
      </c>
      <c r="O142" s="12"/>
      <c r="P142" s="14">
        <v>432</v>
      </c>
      <c r="Q142" s="12"/>
      <c r="R142" s="13">
        <f t="shared" si="17"/>
        <v>813</v>
      </c>
      <c r="S142" s="12"/>
      <c r="T142" s="14">
        <v>1500</v>
      </c>
    </row>
    <row r="143" spans="1:20" ht="18" outlineLevel="3" thickBot="1">
      <c r="A143" s="15">
        <f>ROUND(SUM(A140:A142),5)</f>
        <v>228</v>
      </c>
      <c r="B143" s="12"/>
      <c r="C143" s="15">
        <f>ROUND(SUM(C140:C142),5)</f>
        <v>376</v>
      </c>
      <c r="D143" s="12"/>
      <c r="E143" s="15">
        <f>A143-C143</f>
        <v>-148</v>
      </c>
      <c r="F143" s="5"/>
      <c r="G143" s="5"/>
      <c r="H143" s="5"/>
      <c r="I143" s="5"/>
      <c r="J143" s="5"/>
      <c r="K143" s="5"/>
      <c r="L143" s="5" t="s">
        <v>141</v>
      </c>
      <c r="M143" s="5"/>
      <c r="N143" s="15">
        <f>ROUND(SUM(N140:N142),5)</f>
        <v>2350</v>
      </c>
      <c r="O143" s="12"/>
      <c r="P143" s="15">
        <f>ROUND(SUM(P140:P142),5)</f>
        <v>1636</v>
      </c>
      <c r="Q143" s="12"/>
      <c r="R143" s="15">
        <f>N143-P143</f>
        <v>714</v>
      </c>
      <c r="S143" s="12"/>
      <c r="T143" s="15">
        <f>ROUND(SUM(T140:T142),5)</f>
        <v>5000</v>
      </c>
    </row>
    <row r="144" spans="1:20" ht="30" customHeight="1" outlineLevel="2" thickBot="1">
      <c r="A144" s="16">
        <f>ROUND(SUM(A119:A125)+A130+A134+A139+A143,5)</f>
        <v>11972</v>
      </c>
      <c r="B144" s="12"/>
      <c r="C144" s="16">
        <f>ROUND(SUM(C119:C125)+C130+C134+C139+C143,5)</f>
        <v>12942</v>
      </c>
      <c r="D144" s="12"/>
      <c r="E144" s="16">
        <f>A144-C144</f>
        <v>-970</v>
      </c>
      <c r="F144" s="5"/>
      <c r="G144" s="5"/>
      <c r="H144" s="5"/>
      <c r="I144" s="5"/>
      <c r="J144" s="5"/>
      <c r="K144" s="5" t="s">
        <v>142</v>
      </c>
      <c r="L144" s="5"/>
      <c r="M144" s="5"/>
      <c r="N144" s="16">
        <f>ROUND(SUM(N119:N125)+N130+N134+N139+N143,5)</f>
        <v>44119</v>
      </c>
      <c r="O144" s="12"/>
      <c r="P144" s="16">
        <f>ROUND(SUM(P119:P125)+P130+P134+P139+P143,5)</f>
        <v>43369</v>
      </c>
      <c r="Q144" s="12"/>
      <c r="R144" s="16">
        <f>N144-P144</f>
        <v>750</v>
      </c>
      <c r="S144" s="12"/>
      <c r="T144" s="16">
        <f>ROUND(SUM(T119:T125)+T130+T134+T139+T143,5)</f>
        <v>111700</v>
      </c>
    </row>
    <row r="145" spans="1:20" ht="30" customHeight="1" outlineLevel="1">
      <c r="A145" s="33">
        <f>ROUND(A118+A144,5)</f>
        <v>11972</v>
      </c>
      <c r="B145" s="32"/>
      <c r="C145" s="33">
        <f>ROUND(C118+C144,5)</f>
        <v>12942</v>
      </c>
      <c r="D145" s="32"/>
      <c r="E145" s="33">
        <f>A145-C145</f>
        <v>-970</v>
      </c>
      <c r="F145" s="32"/>
      <c r="G145" s="32"/>
      <c r="H145" s="32"/>
      <c r="I145" s="32"/>
      <c r="J145" s="32" t="s">
        <v>143</v>
      </c>
      <c r="K145" s="32"/>
      <c r="L145" s="32"/>
      <c r="M145" s="32"/>
      <c r="N145" s="33">
        <f>ROUND(N118+N144,5)</f>
        <v>44119</v>
      </c>
      <c r="O145" s="32"/>
      <c r="P145" s="33">
        <f>ROUND(P118+P144,5)</f>
        <v>43369</v>
      </c>
      <c r="Q145" s="32"/>
      <c r="R145" s="33">
        <f>N145-P145</f>
        <v>750</v>
      </c>
      <c r="S145" s="32"/>
      <c r="T145" s="33">
        <f>ROUND(T118+T144,5)</f>
        <v>111700</v>
      </c>
    </row>
    <row r="146" spans="1:20" ht="30" customHeight="1" outlineLevel="2">
      <c r="A146" s="11"/>
      <c r="B146" s="12"/>
      <c r="C146" s="11"/>
      <c r="D146" s="12"/>
      <c r="E146" s="21"/>
      <c r="F146" s="5"/>
      <c r="G146" s="5"/>
      <c r="H146" s="5"/>
      <c r="I146" s="5"/>
      <c r="J146" s="5" t="s">
        <v>144</v>
      </c>
      <c r="K146" s="5"/>
      <c r="L146" s="5"/>
      <c r="M146" s="5"/>
      <c r="N146" s="11"/>
      <c r="O146" s="12"/>
      <c r="P146" s="11"/>
      <c r="Q146" s="12"/>
      <c r="R146" s="21"/>
      <c r="S146" s="12"/>
      <c r="T146" s="11"/>
    </row>
    <row r="147" spans="1:20" outlineLevel="3">
      <c r="A147" s="11"/>
      <c r="B147" s="12"/>
      <c r="C147" s="11"/>
      <c r="D147" s="12"/>
      <c r="E147" s="11"/>
      <c r="F147" s="5"/>
      <c r="G147" s="5"/>
      <c r="H147" s="5"/>
      <c r="I147" s="5"/>
      <c r="J147" s="5"/>
      <c r="K147" s="5" t="s">
        <v>145</v>
      </c>
      <c r="L147" s="5"/>
      <c r="M147" s="5"/>
      <c r="N147" s="11"/>
      <c r="O147" s="12"/>
      <c r="P147" s="11"/>
      <c r="Q147" s="12"/>
      <c r="R147" s="11"/>
      <c r="S147" s="12"/>
      <c r="T147" s="11"/>
    </row>
    <row r="148" spans="1:20" outlineLevel="3">
      <c r="A148" s="11">
        <v>210</v>
      </c>
      <c r="B148" s="12"/>
      <c r="C148" s="11">
        <v>0</v>
      </c>
      <c r="D148" s="12"/>
      <c r="E148" s="21">
        <f t="shared" ref="E148:E161" si="18">A148-C148</f>
        <v>210</v>
      </c>
      <c r="F148" s="5"/>
      <c r="G148" s="5"/>
      <c r="H148" s="5"/>
      <c r="I148" s="5"/>
      <c r="J148" s="5"/>
      <c r="K148" s="5"/>
      <c r="L148" s="5" t="s">
        <v>146</v>
      </c>
      <c r="M148" s="5"/>
      <c r="N148" s="11">
        <v>408</v>
      </c>
      <c r="O148" s="12"/>
      <c r="P148" s="11">
        <v>600</v>
      </c>
      <c r="Q148" s="12"/>
      <c r="R148" s="21">
        <f t="shared" ref="R148:R161" si="19">N148-P148</f>
        <v>-192</v>
      </c>
      <c r="S148" s="12"/>
      <c r="T148" s="11">
        <v>1500</v>
      </c>
    </row>
    <row r="149" spans="1:20" outlineLevel="4">
      <c r="A149" s="11"/>
      <c r="B149" s="12"/>
      <c r="C149" s="11"/>
      <c r="D149" s="12"/>
      <c r="E149" s="11"/>
      <c r="F149" s="5"/>
      <c r="G149" s="5"/>
      <c r="H149" s="5"/>
      <c r="I149" s="5"/>
      <c r="J149" s="5"/>
      <c r="K149" s="5"/>
      <c r="L149" s="5" t="s">
        <v>147</v>
      </c>
      <c r="M149" s="5"/>
      <c r="N149" s="11"/>
      <c r="O149" s="12"/>
      <c r="P149" s="11"/>
      <c r="Q149" s="12"/>
      <c r="R149" s="11"/>
      <c r="S149" s="12"/>
      <c r="T149" s="11"/>
    </row>
    <row r="150" spans="1:20" outlineLevel="4">
      <c r="A150" s="11">
        <v>102</v>
      </c>
      <c r="B150" s="12"/>
      <c r="C150" s="11">
        <v>100</v>
      </c>
      <c r="D150" s="12"/>
      <c r="E150" s="21">
        <f t="shared" si="18"/>
        <v>2</v>
      </c>
      <c r="F150" s="5"/>
      <c r="G150" s="5"/>
      <c r="H150" s="5"/>
      <c r="I150" s="5"/>
      <c r="J150" s="5"/>
      <c r="K150" s="5"/>
      <c r="L150" s="5"/>
      <c r="M150" s="5" t="s">
        <v>148</v>
      </c>
      <c r="N150" s="11">
        <v>498</v>
      </c>
      <c r="O150" s="12"/>
      <c r="P150" s="11">
        <v>400</v>
      </c>
      <c r="Q150" s="12"/>
      <c r="R150" s="21">
        <f t="shared" si="19"/>
        <v>98</v>
      </c>
      <c r="S150" s="12"/>
      <c r="T150" s="11">
        <v>1200</v>
      </c>
    </row>
    <row r="151" spans="1:20" outlineLevel="4">
      <c r="A151" s="11">
        <v>0</v>
      </c>
      <c r="B151" s="12"/>
      <c r="C151" s="11">
        <v>0</v>
      </c>
      <c r="D151" s="12"/>
      <c r="E151" s="21">
        <f t="shared" si="18"/>
        <v>0</v>
      </c>
      <c r="F151" s="5"/>
      <c r="G151" s="5"/>
      <c r="H151" s="5"/>
      <c r="I151" s="5"/>
      <c r="J151" s="5"/>
      <c r="K151" s="5"/>
      <c r="L151" s="5"/>
      <c r="M151" s="5" t="s">
        <v>149</v>
      </c>
      <c r="N151" s="11">
        <v>0</v>
      </c>
      <c r="O151" s="12"/>
      <c r="P151" s="11">
        <v>0</v>
      </c>
      <c r="Q151" s="12"/>
      <c r="R151" s="21">
        <f t="shared" si="19"/>
        <v>0</v>
      </c>
      <c r="S151" s="12"/>
      <c r="T151" s="11">
        <v>750</v>
      </c>
    </row>
    <row r="152" spans="1:20" outlineLevel="4">
      <c r="A152" s="11">
        <v>0</v>
      </c>
      <c r="B152" s="12"/>
      <c r="C152" s="11">
        <v>50</v>
      </c>
      <c r="D152" s="12"/>
      <c r="E152" s="21">
        <f t="shared" si="18"/>
        <v>-50</v>
      </c>
      <c r="F152" s="5"/>
      <c r="G152" s="5"/>
      <c r="H152" s="5"/>
      <c r="I152" s="5"/>
      <c r="J152" s="5"/>
      <c r="K152" s="5"/>
      <c r="L152" s="5"/>
      <c r="M152" s="5" t="s">
        <v>150</v>
      </c>
      <c r="N152" s="11">
        <v>0</v>
      </c>
      <c r="O152" s="12"/>
      <c r="P152" s="11">
        <v>200</v>
      </c>
      <c r="Q152" s="12"/>
      <c r="R152" s="21">
        <f t="shared" si="19"/>
        <v>-200</v>
      </c>
      <c r="S152" s="12"/>
      <c r="T152" s="11">
        <v>200</v>
      </c>
    </row>
    <row r="153" spans="1:20" ht="18" outlineLevel="4" thickBot="1">
      <c r="A153" s="13">
        <v>531</v>
      </c>
      <c r="B153" s="12"/>
      <c r="C153" s="13">
        <v>0</v>
      </c>
      <c r="D153" s="12"/>
      <c r="E153" s="13">
        <f t="shared" si="18"/>
        <v>531</v>
      </c>
      <c r="F153" s="5"/>
      <c r="G153" s="5"/>
      <c r="H153" s="5"/>
      <c r="I153" s="5"/>
      <c r="J153" s="5"/>
      <c r="K153" s="5"/>
      <c r="L153" s="5"/>
      <c r="M153" s="5" t="s">
        <v>151</v>
      </c>
      <c r="N153" s="13">
        <v>531</v>
      </c>
      <c r="O153" s="12"/>
      <c r="P153" s="13">
        <v>117</v>
      </c>
      <c r="Q153" s="12"/>
      <c r="R153" s="13">
        <f t="shared" si="19"/>
        <v>414</v>
      </c>
      <c r="S153" s="12"/>
      <c r="T153" s="13">
        <v>1100</v>
      </c>
    </row>
    <row r="154" spans="1:20" outlineLevel="3">
      <c r="A154" s="11">
        <f>ROUND(SUM(A149:A153),5)</f>
        <v>633</v>
      </c>
      <c r="B154" s="12"/>
      <c r="C154" s="11">
        <f>ROUND(SUM(C149:C153),5)</f>
        <v>150</v>
      </c>
      <c r="D154" s="12"/>
      <c r="E154" s="21">
        <f t="shared" si="18"/>
        <v>483</v>
      </c>
      <c r="F154" s="5"/>
      <c r="G154" s="5"/>
      <c r="H154" s="5"/>
      <c r="I154" s="5"/>
      <c r="J154" s="5"/>
      <c r="K154" s="5"/>
      <c r="L154" s="5" t="s">
        <v>152</v>
      </c>
      <c r="M154" s="5"/>
      <c r="N154" s="11">
        <f>ROUND(SUM(N149:N153),5)</f>
        <v>1029</v>
      </c>
      <c r="O154" s="12"/>
      <c r="P154" s="11">
        <f>ROUND(SUM(P149:P153),5)</f>
        <v>717</v>
      </c>
      <c r="Q154" s="12"/>
      <c r="R154" s="21">
        <f t="shared" si="19"/>
        <v>312</v>
      </c>
      <c r="S154" s="12"/>
      <c r="T154" s="11">
        <f>ROUND(SUM(T149:T153),5)</f>
        <v>3250</v>
      </c>
    </row>
    <row r="155" spans="1:20" ht="30" customHeight="1" outlineLevel="4">
      <c r="A155" s="11"/>
      <c r="B155" s="12"/>
      <c r="C155" s="11"/>
      <c r="D155" s="12"/>
      <c r="E155" s="11"/>
      <c r="F155" s="5"/>
      <c r="G155" s="5"/>
      <c r="H155" s="5"/>
      <c r="I155" s="5"/>
      <c r="J155" s="5"/>
      <c r="K155" s="5"/>
      <c r="L155" s="5" t="s">
        <v>153</v>
      </c>
      <c r="M155" s="5"/>
      <c r="N155" s="11"/>
      <c r="O155" s="12"/>
      <c r="P155" s="11"/>
      <c r="Q155" s="12"/>
      <c r="R155" s="11"/>
      <c r="S155" s="12"/>
      <c r="T155" s="11"/>
    </row>
    <row r="156" spans="1:20" outlineLevel="4">
      <c r="A156" s="11">
        <v>6865</v>
      </c>
      <c r="B156" s="12"/>
      <c r="C156" s="11">
        <v>6938</v>
      </c>
      <c r="D156" s="12"/>
      <c r="E156" s="11">
        <f t="shared" si="18"/>
        <v>-73</v>
      </c>
      <c r="F156" s="5"/>
      <c r="G156" s="5"/>
      <c r="H156" s="5"/>
      <c r="I156" s="5"/>
      <c r="J156" s="5"/>
      <c r="K156" s="5"/>
      <c r="L156" s="5"/>
      <c r="M156" s="5" t="s">
        <v>154</v>
      </c>
      <c r="N156" s="11">
        <v>17323</v>
      </c>
      <c r="O156" s="12"/>
      <c r="P156" s="11">
        <v>18325</v>
      </c>
      <c r="Q156" s="12"/>
      <c r="R156" s="11">
        <f t="shared" si="19"/>
        <v>-1002</v>
      </c>
      <c r="S156" s="12"/>
      <c r="T156" s="11">
        <v>49000</v>
      </c>
    </row>
    <row r="157" spans="1:20" outlineLevel="4">
      <c r="A157" s="11">
        <v>0</v>
      </c>
      <c r="B157" s="12"/>
      <c r="C157" s="11">
        <v>0</v>
      </c>
      <c r="D157" s="12"/>
      <c r="E157" s="11">
        <f t="shared" si="18"/>
        <v>0</v>
      </c>
      <c r="F157" s="5"/>
      <c r="G157" s="5"/>
      <c r="H157" s="5"/>
      <c r="I157" s="5"/>
      <c r="J157" s="5"/>
      <c r="K157" s="5"/>
      <c r="L157" s="5"/>
      <c r="M157" s="5" t="s">
        <v>155</v>
      </c>
      <c r="N157" s="11">
        <v>0</v>
      </c>
      <c r="O157" s="12"/>
      <c r="P157" s="11">
        <v>0</v>
      </c>
      <c r="Q157" s="12"/>
      <c r="R157" s="11">
        <f t="shared" si="19"/>
        <v>0</v>
      </c>
      <c r="S157" s="12"/>
      <c r="T157" s="11">
        <v>0</v>
      </c>
    </row>
    <row r="158" spans="1:20" ht="18" outlineLevel="4" thickBot="1">
      <c r="A158" s="14">
        <v>669</v>
      </c>
      <c r="B158" s="12"/>
      <c r="C158" s="14">
        <v>761</v>
      </c>
      <c r="D158" s="12"/>
      <c r="E158" s="14">
        <f t="shared" si="18"/>
        <v>-92</v>
      </c>
      <c r="F158" s="5"/>
      <c r="G158" s="5"/>
      <c r="H158" s="5"/>
      <c r="I158" s="5"/>
      <c r="J158" s="5"/>
      <c r="K158" s="5"/>
      <c r="L158" s="5"/>
      <c r="M158" s="5" t="s">
        <v>156</v>
      </c>
      <c r="N158" s="14">
        <v>1689</v>
      </c>
      <c r="O158" s="12"/>
      <c r="P158" s="14">
        <v>2010</v>
      </c>
      <c r="Q158" s="12"/>
      <c r="R158" s="14">
        <f t="shared" si="19"/>
        <v>-321</v>
      </c>
      <c r="S158" s="12"/>
      <c r="T158" s="14">
        <v>5500</v>
      </c>
    </row>
    <row r="159" spans="1:20" ht="18" outlineLevel="3" thickBot="1">
      <c r="A159" s="15">
        <f>ROUND(SUM(A155:A158),5)</f>
        <v>7534</v>
      </c>
      <c r="B159" s="12"/>
      <c r="C159" s="15">
        <f>ROUND(SUM(C155:C158),5)</f>
        <v>7699</v>
      </c>
      <c r="D159" s="12"/>
      <c r="E159" s="15">
        <f t="shared" si="18"/>
        <v>-165</v>
      </c>
      <c r="F159" s="5"/>
      <c r="G159" s="5"/>
      <c r="H159" s="5"/>
      <c r="I159" s="5"/>
      <c r="J159" s="5"/>
      <c r="K159" s="5"/>
      <c r="L159" s="5" t="s">
        <v>157</v>
      </c>
      <c r="M159" s="5"/>
      <c r="N159" s="15">
        <f>ROUND(SUM(N155:N158),5)</f>
        <v>19012</v>
      </c>
      <c r="O159" s="12"/>
      <c r="P159" s="15">
        <f>ROUND(SUM(P155:P158),5)</f>
        <v>20335</v>
      </c>
      <c r="Q159" s="12"/>
      <c r="R159" s="15">
        <f t="shared" si="19"/>
        <v>-1323</v>
      </c>
      <c r="S159" s="12"/>
      <c r="T159" s="15">
        <f>ROUND(SUM(T155:T158),5)</f>
        <v>54500</v>
      </c>
    </row>
    <row r="160" spans="1:20" ht="30" customHeight="1" outlineLevel="2" thickBot="1">
      <c r="A160" s="16">
        <f>ROUND(SUM(A147:A148)+A154+A159,5)</f>
        <v>8377</v>
      </c>
      <c r="B160" s="12"/>
      <c r="C160" s="16">
        <f>ROUND(SUM(C147:C148)+C154+C159,5)</f>
        <v>7849</v>
      </c>
      <c r="D160" s="12"/>
      <c r="E160" s="16">
        <f t="shared" si="18"/>
        <v>528</v>
      </c>
      <c r="F160" s="5"/>
      <c r="G160" s="5"/>
      <c r="H160" s="5"/>
      <c r="I160" s="5"/>
      <c r="J160" s="5"/>
      <c r="K160" s="5" t="s">
        <v>158</v>
      </c>
      <c r="L160" s="5"/>
      <c r="M160" s="5"/>
      <c r="N160" s="16">
        <f>ROUND(SUM(N147:N148)+N154+N159,5)</f>
        <v>20449</v>
      </c>
      <c r="O160" s="12"/>
      <c r="P160" s="16">
        <f>ROUND(SUM(P147:P148)+P154+P159,5)</f>
        <v>21652</v>
      </c>
      <c r="Q160" s="12"/>
      <c r="R160" s="16">
        <f t="shared" si="19"/>
        <v>-1203</v>
      </c>
      <c r="S160" s="12"/>
      <c r="T160" s="16">
        <f>ROUND(SUM(T147:T148)+T154+T159,5)</f>
        <v>59250</v>
      </c>
    </row>
    <row r="161" spans="1:20" ht="30" customHeight="1" outlineLevel="1">
      <c r="A161" s="33">
        <f>ROUND(A146+A160,5)</f>
        <v>8377</v>
      </c>
      <c r="B161" s="32"/>
      <c r="C161" s="33">
        <f>ROUND(C146+C160,5)</f>
        <v>7849</v>
      </c>
      <c r="D161" s="32"/>
      <c r="E161" s="33">
        <f t="shared" si="18"/>
        <v>528</v>
      </c>
      <c r="F161" s="32"/>
      <c r="G161" s="32"/>
      <c r="H161" s="32"/>
      <c r="I161" s="32"/>
      <c r="J161" s="32" t="s">
        <v>159</v>
      </c>
      <c r="K161" s="32"/>
      <c r="L161" s="32"/>
      <c r="M161" s="32"/>
      <c r="N161" s="33">
        <f>ROUND(N146+N160,5)</f>
        <v>20449</v>
      </c>
      <c r="O161" s="32"/>
      <c r="P161" s="33">
        <f>ROUND(P146+P160,5)</f>
        <v>21652</v>
      </c>
      <c r="Q161" s="32"/>
      <c r="R161" s="33">
        <f t="shared" si="19"/>
        <v>-1203</v>
      </c>
      <c r="S161" s="32"/>
      <c r="T161" s="33">
        <f>ROUND(T146+T160,5)</f>
        <v>59250</v>
      </c>
    </row>
    <row r="162" spans="1:20" ht="30" customHeight="1" outlineLevel="2">
      <c r="A162" s="11"/>
      <c r="B162" s="12"/>
      <c r="C162" s="11"/>
      <c r="D162" s="12"/>
      <c r="E162" s="21"/>
      <c r="F162" s="5"/>
      <c r="G162" s="5"/>
      <c r="H162" s="5"/>
      <c r="I162" s="5"/>
      <c r="J162" s="5" t="s">
        <v>160</v>
      </c>
      <c r="K162" s="5"/>
      <c r="L162" s="5"/>
      <c r="M162" s="5"/>
      <c r="N162" s="11"/>
      <c r="O162" s="12"/>
      <c r="P162" s="11"/>
      <c r="Q162" s="12"/>
      <c r="R162" s="21"/>
      <c r="S162" s="12"/>
      <c r="T162" s="11"/>
    </row>
    <row r="163" spans="1:20" outlineLevel="3">
      <c r="A163" s="11"/>
      <c r="B163" s="12"/>
      <c r="C163" s="11"/>
      <c r="D163" s="12"/>
      <c r="E163" s="11"/>
      <c r="F163" s="5"/>
      <c r="G163" s="5"/>
      <c r="H163" s="5"/>
      <c r="I163" s="5"/>
      <c r="J163" s="5"/>
      <c r="K163" s="5" t="s">
        <v>161</v>
      </c>
      <c r="L163" s="5"/>
      <c r="M163" s="5"/>
      <c r="N163" s="11"/>
      <c r="O163" s="12"/>
      <c r="P163" s="11"/>
      <c r="Q163" s="12"/>
      <c r="R163" s="11"/>
      <c r="S163" s="12"/>
      <c r="T163" s="11"/>
    </row>
    <row r="164" spans="1:20" outlineLevel="3">
      <c r="A164" s="11">
        <v>125</v>
      </c>
      <c r="B164" s="12"/>
      <c r="C164" s="11">
        <v>1775</v>
      </c>
      <c r="D164" s="12"/>
      <c r="E164" s="11">
        <f t="shared" ref="E164:E170" si="20">A164-C164</f>
        <v>-1650</v>
      </c>
      <c r="F164" s="5"/>
      <c r="G164" s="5"/>
      <c r="H164" s="5"/>
      <c r="I164" s="5"/>
      <c r="J164" s="5"/>
      <c r="K164" s="5"/>
      <c r="L164" s="5" t="s">
        <v>162</v>
      </c>
      <c r="M164" s="5"/>
      <c r="N164" s="11">
        <v>3489</v>
      </c>
      <c r="O164" s="12"/>
      <c r="P164" s="11">
        <v>2287</v>
      </c>
      <c r="Q164" s="12"/>
      <c r="R164" s="11">
        <f t="shared" ref="R164:R170" si="21">N164-P164</f>
        <v>1202</v>
      </c>
      <c r="S164" s="12"/>
      <c r="T164" s="11">
        <v>2500</v>
      </c>
    </row>
    <row r="165" spans="1:20" outlineLevel="3">
      <c r="A165" s="11">
        <v>0</v>
      </c>
      <c r="B165" s="12"/>
      <c r="C165" s="11">
        <v>0</v>
      </c>
      <c r="D165" s="12"/>
      <c r="E165" s="11">
        <f t="shared" si="20"/>
        <v>0</v>
      </c>
      <c r="F165" s="5"/>
      <c r="G165" s="5"/>
      <c r="H165" s="5"/>
      <c r="I165" s="5"/>
      <c r="J165" s="5"/>
      <c r="K165" s="5"/>
      <c r="L165" s="5" t="s">
        <v>163</v>
      </c>
      <c r="M165" s="5"/>
      <c r="N165" s="11">
        <v>7457</v>
      </c>
      <c r="O165" s="12"/>
      <c r="P165" s="11">
        <v>6300</v>
      </c>
      <c r="Q165" s="12"/>
      <c r="R165" s="11">
        <f t="shared" si="21"/>
        <v>1157</v>
      </c>
      <c r="S165" s="12"/>
      <c r="T165" s="11">
        <v>6300</v>
      </c>
    </row>
    <row r="166" spans="1:20" outlineLevel="3">
      <c r="A166" s="11">
        <v>0</v>
      </c>
      <c r="B166" s="12"/>
      <c r="C166" s="11">
        <v>2058</v>
      </c>
      <c r="D166" s="12"/>
      <c r="E166" s="11">
        <f t="shared" si="20"/>
        <v>-2058</v>
      </c>
      <c r="F166" s="5"/>
      <c r="G166" s="5"/>
      <c r="H166" s="5"/>
      <c r="I166" s="5"/>
      <c r="J166" s="5"/>
      <c r="K166" s="5"/>
      <c r="L166" s="5" t="s">
        <v>164</v>
      </c>
      <c r="M166" s="5"/>
      <c r="N166" s="11">
        <v>12</v>
      </c>
      <c r="O166" s="12"/>
      <c r="P166" s="11">
        <v>2880</v>
      </c>
      <c r="Q166" s="12"/>
      <c r="R166" s="11">
        <f t="shared" si="21"/>
        <v>-2868</v>
      </c>
      <c r="S166" s="12"/>
      <c r="T166" s="11">
        <v>3500</v>
      </c>
    </row>
    <row r="167" spans="1:20" outlineLevel="4">
      <c r="A167" s="11"/>
      <c r="B167" s="12"/>
      <c r="C167" s="11"/>
      <c r="D167" s="12"/>
      <c r="E167" s="11"/>
      <c r="F167" s="5"/>
      <c r="G167" s="5"/>
      <c r="H167" s="5"/>
      <c r="I167" s="5"/>
      <c r="J167" s="5"/>
      <c r="K167" s="5"/>
      <c r="L167" s="5" t="s">
        <v>165</v>
      </c>
      <c r="M167" s="5"/>
      <c r="N167" s="11"/>
      <c r="O167" s="12"/>
      <c r="P167" s="11"/>
      <c r="Q167" s="12"/>
      <c r="R167" s="11"/>
      <c r="S167" s="12"/>
      <c r="T167" s="11"/>
    </row>
    <row r="168" spans="1:20" outlineLevel="4">
      <c r="A168" s="11">
        <v>916</v>
      </c>
      <c r="B168" s="12"/>
      <c r="C168" s="11">
        <v>961</v>
      </c>
      <c r="D168" s="12"/>
      <c r="E168" s="11">
        <f t="shared" si="20"/>
        <v>-45</v>
      </c>
      <c r="F168" s="5"/>
      <c r="G168" s="5"/>
      <c r="H168" s="5"/>
      <c r="I168" s="5"/>
      <c r="J168" s="5"/>
      <c r="K168" s="5"/>
      <c r="L168" s="5"/>
      <c r="M168" s="5" t="s">
        <v>166</v>
      </c>
      <c r="N168" s="11">
        <v>4476</v>
      </c>
      <c r="O168" s="12"/>
      <c r="P168" s="11">
        <v>3844</v>
      </c>
      <c r="Q168" s="12"/>
      <c r="R168" s="11">
        <f t="shared" si="21"/>
        <v>632</v>
      </c>
      <c r="S168" s="12"/>
      <c r="T168" s="11">
        <v>11500</v>
      </c>
    </row>
    <row r="169" spans="1:20" ht="18" outlineLevel="4" thickBot="1">
      <c r="A169" s="13">
        <v>0</v>
      </c>
      <c r="B169" s="12"/>
      <c r="C169" s="13">
        <v>0</v>
      </c>
      <c r="D169" s="12"/>
      <c r="E169" s="13">
        <f t="shared" si="20"/>
        <v>0</v>
      </c>
      <c r="F169" s="5"/>
      <c r="G169" s="5"/>
      <c r="H169" s="5"/>
      <c r="I169" s="5"/>
      <c r="J169" s="5"/>
      <c r="K169" s="5"/>
      <c r="L169" s="5"/>
      <c r="M169" s="5" t="s">
        <v>167</v>
      </c>
      <c r="N169" s="13">
        <v>2627</v>
      </c>
      <c r="O169" s="12"/>
      <c r="P169" s="13">
        <v>1041</v>
      </c>
      <c r="Q169" s="12"/>
      <c r="R169" s="13">
        <f t="shared" si="21"/>
        <v>1586</v>
      </c>
      <c r="S169" s="12"/>
      <c r="T169" s="13">
        <v>2000</v>
      </c>
    </row>
    <row r="170" spans="1:20" outlineLevel="3">
      <c r="A170" s="11">
        <f>ROUND(SUM(A167:A169),5)</f>
        <v>916</v>
      </c>
      <c r="B170" s="12"/>
      <c r="C170" s="11">
        <f>ROUND(SUM(C167:C169),5)</f>
        <v>961</v>
      </c>
      <c r="D170" s="12"/>
      <c r="E170" s="11">
        <f t="shared" si="20"/>
        <v>-45</v>
      </c>
      <c r="F170" s="5"/>
      <c r="G170" s="5"/>
      <c r="H170" s="5"/>
      <c r="I170" s="5"/>
      <c r="J170" s="5"/>
      <c r="K170" s="5"/>
      <c r="L170" s="5" t="s">
        <v>168</v>
      </c>
      <c r="M170" s="5"/>
      <c r="N170" s="11">
        <f>ROUND(SUM(N167:N169),5)</f>
        <v>7103</v>
      </c>
      <c r="O170" s="12"/>
      <c r="P170" s="11">
        <f>ROUND(SUM(P167:P169),5)</f>
        <v>4885</v>
      </c>
      <c r="Q170" s="12"/>
      <c r="R170" s="11">
        <f t="shared" si="21"/>
        <v>2218</v>
      </c>
      <c r="S170" s="12"/>
      <c r="T170" s="11">
        <f>ROUND(SUM(T167:T169),5)</f>
        <v>13500</v>
      </c>
    </row>
    <row r="171" spans="1:20" ht="30" customHeight="1" outlineLevel="4">
      <c r="A171" s="11"/>
      <c r="B171" s="12"/>
      <c r="C171" s="11"/>
      <c r="D171" s="12"/>
      <c r="E171" s="21">
        <f>A171-C171</f>
        <v>0</v>
      </c>
      <c r="F171" s="5"/>
      <c r="G171" s="5"/>
      <c r="H171" s="5"/>
      <c r="I171" s="5"/>
      <c r="J171" s="5"/>
      <c r="K171" s="5"/>
      <c r="L171" s="5" t="s">
        <v>169</v>
      </c>
      <c r="M171" s="5"/>
      <c r="N171" s="11"/>
      <c r="O171" s="12"/>
      <c r="P171" s="11"/>
      <c r="Q171" s="12"/>
      <c r="R171" s="21">
        <f>N171-P171</f>
        <v>0</v>
      </c>
      <c r="S171" s="12"/>
      <c r="T171" s="11"/>
    </row>
    <row r="172" spans="1:20" outlineLevel="4">
      <c r="A172" s="11">
        <v>112886</v>
      </c>
      <c r="B172" s="12"/>
      <c r="C172" s="11">
        <v>106897</v>
      </c>
      <c r="D172" s="12"/>
      <c r="E172" s="11">
        <f t="shared" ref="E172:E175" si="22">A172-C172</f>
        <v>5989</v>
      </c>
      <c r="F172" s="5"/>
      <c r="G172" s="5"/>
      <c r="H172" s="5"/>
      <c r="I172" s="5"/>
      <c r="J172" s="5"/>
      <c r="K172" s="5"/>
      <c r="L172" s="5"/>
      <c r="M172" s="5" t="s">
        <v>170</v>
      </c>
      <c r="N172" s="11">
        <v>177050</v>
      </c>
      <c r="O172" s="12"/>
      <c r="P172" s="11">
        <v>167292</v>
      </c>
      <c r="Q172" s="12"/>
      <c r="R172" s="11">
        <f t="shared" ref="R172:R175" si="23">N172-P172</f>
        <v>9758</v>
      </c>
      <c r="S172" s="12"/>
      <c r="T172" s="11">
        <v>275000</v>
      </c>
    </row>
    <row r="173" spans="1:20" outlineLevel="4">
      <c r="A173" s="11">
        <v>119</v>
      </c>
      <c r="B173" s="12"/>
      <c r="C173" s="11">
        <v>108</v>
      </c>
      <c r="D173" s="12"/>
      <c r="E173" s="11">
        <f t="shared" si="22"/>
        <v>11</v>
      </c>
      <c r="F173" s="5"/>
      <c r="G173" s="5"/>
      <c r="H173" s="5"/>
      <c r="I173" s="5"/>
      <c r="J173" s="5"/>
      <c r="K173" s="5"/>
      <c r="L173" s="5"/>
      <c r="M173" s="5" t="s">
        <v>171</v>
      </c>
      <c r="N173" s="11">
        <v>340</v>
      </c>
      <c r="O173" s="12"/>
      <c r="P173" s="11">
        <v>330</v>
      </c>
      <c r="Q173" s="12"/>
      <c r="R173" s="11">
        <f t="shared" si="23"/>
        <v>10</v>
      </c>
      <c r="S173" s="12"/>
      <c r="T173" s="11">
        <v>500</v>
      </c>
    </row>
    <row r="174" spans="1:20" ht="18" outlineLevel="4" thickBot="1">
      <c r="A174" s="13">
        <v>11006</v>
      </c>
      <c r="B174" s="12"/>
      <c r="C174" s="13">
        <v>10925</v>
      </c>
      <c r="D174" s="12"/>
      <c r="E174" s="13">
        <f t="shared" si="22"/>
        <v>81</v>
      </c>
      <c r="F174" s="5"/>
      <c r="G174" s="5"/>
      <c r="H174" s="5"/>
      <c r="I174" s="5"/>
      <c r="J174" s="5"/>
      <c r="K174" s="5"/>
      <c r="L174" s="5"/>
      <c r="M174" s="5" t="s">
        <v>172</v>
      </c>
      <c r="N174" s="13">
        <v>17076</v>
      </c>
      <c r="O174" s="12"/>
      <c r="P174" s="13">
        <v>17220</v>
      </c>
      <c r="Q174" s="12"/>
      <c r="R174" s="13">
        <f t="shared" si="23"/>
        <v>-144</v>
      </c>
      <c r="S174" s="12"/>
      <c r="T174" s="13">
        <v>28500</v>
      </c>
    </row>
    <row r="175" spans="1:20" outlineLevel="3">
      <c r="A175" s="11">
        <f>ROUND(SUM(A171:A174),5)</f>
        <v>124011</v>
      </c>
      <c r="B175" s="12"/>
      <c r="C175" s="11">
        <f>ROUND(SUM(C171:C174),5)</f>
        <v>117930</v>
      </c>
      <c r="D175" s="12"/>
      <c r="E175" s="11">
        <f t="shared" si="22"/>
        <v>6081</v>
      </c>
      <c r="F175" s="5"/>
      <c r="G175" s="5"/>
      <c r="H175" s="5"/>
      <c r="I175" s="5"/>
      <c r="J175" s="5"/>
      <c r="K175" s="5"/>
      <c r="L175" s="5" t="s">
        <v>173</v>
      </c>
      <c r="M175" s="5"/>
      <c r="N175" s="11">
        <f>ROUND(SUM(N171:N174),5)</f>
        <v>194466</v>
      </c>
      <c r="O175" s="12"/>
      <c r="P175" s="11">
        <f>ROUND(SUM(P171:P174),5)</f>
        <v>184842</v>
      </c>
      <c r="Q175" s="12"/>
      <c r="R175" s="11">
        <f t="shared" si="23"/>
        <v>9624</v>
      </c>
      <c r="S175" s="12"/>
      <c r="T175" s="11">
        <f>ROUND(SUM(T171:T174),5)</f>
        <v>304000</v>
      </c>
    </row>
    <row r="176" spans="1:20" ht="30" customHeight="1" outlineLevel="4">
      <c r="A176" s="11"/>
      <c r="B176" s="12"/>
      <c r="C176" s="11"/>
      <c r="D176" s="12"/>
      <c r="E176" s="11"/>
      <c r="F176" s="5"/>
      <c r="G176" s="5"/>
      <c r="H176" s="5"/>
      <c r="I176" s="5"/>
      <c r="J176" s="5"/>
      <c r="K176" s="5"/>
      <c r="L176" s="5" t="s">
        <v>174</v>
      </c>
      <c r="M176" s="5"/>
      <c r="N176" s="11"/>
      <c r="O176" s="12"/>
      <c r="P176" s="11"/>
      <c r="Q176" s="12"/>
      <c r="R176" s="11"/>
      <c r="S176" s="12"/>
      <c r="T176" s="11"/>
    </row>
    <row r="177" spans="1:20" ht="18" outlineLevel="4" thickBot="1">
      <c r="A177" s="14">
        <v>180</v>
      </c>
      <c r="B177" s="12"/>
      <c r="C177" s="14">
        <v>125</v>
      </c>
      <c r="D177" s="12"/>
      <c r="E177" s="14">
        <f>A177-C177</f>
        <v>55</v>
      </c>
      <c r="F177" s="5"/>
      <c r="G177" s="5"/>
      <c r="H177" s="5"/>
      <c r="I177" s="5"/>
      <c r="J177" s="5"/>
      <c r="K177" s="5"/>
      <c r="L177" s="5"/>
      <c r="M177" s="5" t="s">
        <v>175</v>
      </c>
      <c r="N177" s="14">
        <v>390</v>
      </c>
      <c r="O177" s="12"/>
      <c r="P177" s="14">
        <v>125</v>
      </c>
      <c r="Q177" s="12"/>
      <c r="R177" s="14">
        <f>N177-P177</f>
        <v>265</v>
      </c>
      <c r="S177" s="12"/>
      <c r="T177" s="14">
        <v>600</v>
      </c>
    </row>
    <row r="178" spans="1:20" ht="18" outlineLevel="3" thickBot="1">
      <c r="A178" s="15">
        <f>ROUND(SUM(A176:A177),5)</f>
        <v>180</v>
      </c>
      <c r="B178" s="12"/>
      <c r="C178" s="15">
        <f>ROUND(SUM(C176:C177),5)</f>
        <v>125</v>
      </c>
      <c r="D178" s="12"/>
      <c r="E178" s="15">
        <f>A178-C178</f>
        <v>55</v>
      </c>
      <c r="F178" s="5"/>
      <c r="G178" s="5"/>
      <c r="H178" s="5"/>
      <c r="I178" s="5"/>
      <c r="J178" s="5"/>
      <c r="K178" s="5"/>
      <c r="L178" s="5" t="s">
        <v>176</v>
      </c>
      <c r="M178" s="5"/>
      <c r="N178" s="15">
        <f>ROUND(SUM(N176:N177),5)</f>
        <v>390</v>
      </c>
      <c r="O178" s="12"/>
      <c r="P178" s="15">
        <f>ROUND(SUM(P176:P177),5)</f>
        <v>125</v>
      </c>
      <c r="Q178" s="12"/>
      <c r="R178" s="15">
        <f>N178-P178</f>
        <v>265</v>
      </c>
      <c r="S178" s="12"/>
      <c r="T178" s="15">
        <f>ROUND(SUM(T176:T177),5)</f>
        <v>600</v>
      </c>
    </row>
    <row r="179" spans="1:20" ht="30" customHeight="1" outlineLevel="2" thickBot="1">
      <c r="A179" s="16">
        <f>ROUND(SUM(A163:A166)+A170+A175+A178,5)</f>
        <v>125232</v>
      </c>
      <c r="B179" s="12"/>
      <c r="C179" s="16">
        <f>ROUND(SUM(C163:C166)+C170+C175+C178,5)</f>
        <v>122849</v>
      </c>
      <c r="D179" s="12"/>
      <c r="E179" s="16">
        <f>A179-C179</f>
        <v>2383</v>
      </c>
      <c r="F179" s="5"/>
      <c r="G179" s="5"/>
      <c r="H179" s="5"/>
      <c r="I179" s="5"/>
      <c r="J179" s="5"/>
      <c r="K179" s="5" t="s">
        <v>177</v>
      </c>
      <c r="L179" s="5"/>
      <c r="M179" s="5"/>
      <c r="N179" s="16">
        <f>ROUND(SUM(N163:N166)+N170+N175+N178,5)</f>
        <v>212917</v>
      </c>
      <c r="O179" s="12"/>
      <c r="P179" s="16">
        <f>ROUND(SUM(P163:P166)+P170+P175+P178,5)</f>
        <v>201319</v>
      </c>
      <c r="Q179" s="12"/>
      <c r="R179" s="16">
        <f>N179-P179</f>
        <v>11598</v>
      </c>
      <c r="S179" s="12"/>
      <c r="T179" s="16">
        <f>ROUND(SUM(T163:T166)+T170+T175+T178,5)</f>
        <v>330400</v>
      </c>
    </row>
    <row r="180" spans="1:20" ht="30" customHeight="1" outlineLevel="1">
      <c r="A180" s="33">
        <f>ROUND(A162+A179,5)</f>
        <v>125232</v>
      </c>
      <c r="B180" s="32"/>
      <c r="C180" s="33">
        <f>ROUND(C162+C179,5)</f>
        <v>122849</v>
      </c>
      <c r="D180" s="32"/>
      <c r="E180" s="33">
        <f>A180-C180</f>
        <v>2383</v>
      </c>
      <c r="F180" s="32"/>
      <c r="G180" s="32"/>
      <c r="H180" s="32"/>
      <c r="I180" s="32"/>
      <c r="J180" s="32" t="s">
        <v>178</v>
      </c>
      <c r="K180" s="32"/>
      <c r="L180" s="32"/>
      <c r="M180" s="32"/>
      <c r="N180" s="33">
        <f>ROUND(N162+N179,5)</f>
        <v>212917</v>
      </c>
      <c r="O180" s="32"/>
      <c r="P180" s="33">
        <f>ROUND(P162+P179,5)</f>
        <v>201319</v>
      </c>
      <c r="Q180" s="32"/>
      <c r="R180" s="33">
        <f>N180-P180</f>
        <v>11598</v>
      </c>
      <c r="S180" s="32"/>
      <c r="T180" s="33">
        <f>ROUND(T162+T179,5)</f>
        <v>330400</v>
      </c>
    </row>
    <row r="181" spans="1:20" ht="30" customHeight="1" outlineLevel="2">
      <c r="A181" s="11"/>
      <c r="B181" s="12"/>
      <c r="C181" s="11"/>
      <c r="D181" s="12"/>
      <c r="E181" s="11"/>
      <c r="F181" s="5"/>
      <c r="G181" s="5"/>
      <c r="H181" s="5"/>
      <c r="I181" s="5"/>
      <c r="J181" s="5" t="s">
        <v>179</v>
      </c>
      <c r="K181" s="5"/>
      <c r="L181" s="5"/>
      <c r="M181" s="5"/>
      <c r="N181" s="11"/>
      <c r="O181" s="12"/>
      <c r="P181" s="11"/>
      <c r="Q181" s="12"/>
      <c r="R181" s="11"/>
      <c r="S181" s="12"/>
      <c r="T181" s="11"/>
    </row>
    <row r="182" spans="1:20" outlineLevel="2">
      <c r="A182" s="11">
        <v>0</v>
      </c>
      <c r="B182" s="12"/>
      <c r="C182" s="11">
        <v>0</v>
      </c>
      <c r="D182" s="12"/>
      <c r="E182" s="11">
        <f t="shared" ref="E182:E192" si="24">A182-C182</f>
        <v>0</v>
      </c>
      <c r="F182" s="5"/>
      <c r="G182" s="5"/>
      <c r="H182" s="5"/>
      <c r="I182" s="5"/>
      <c r="J182" s="5"/>
      <c r="K182" s="5" t="s">
        <v>180</v>
      </c>
      <c r="L182" s="5"/>
      <c r="M182" s="5"/>
      <c r="N182" s="11">
        <v>0</v>
      </c>
      <c r="O182" s="12"/>
      <c r="P182" s="11">
        <v>0</v>
      </c>
      <c r="Q182" s="12"/>
      <c r="R182" s="11">
        <f t="shared" ref="R182:R192" si="25">N182-P182</f>
        <v>0</v>
      </c>
      <c r="S182" s="12"/>
      <c r="T182" s="11">
        <v>1000</v>
      </c>
    </row>
    <row r="183" spans="1:20" outlineLevel="3">
      <c r="A183" s="11"/>
      <c r="B183" s="12"/>
      <c r="C183" s="11"/>
      <c r="D183" s="12"/>
      <c r="E183" s="11"/>
      <c r="F183" s="5"/>
      <c r="G183" s="5"/>
      <c r="H183" s="5"/>
      <c r="I183" s="5"/>
      <c r="J183" s="5"/>
      <c r="K183" s="5" t="s">
        <v>181</v>
      </c>
      <c r="L183" s="5"/>
      <c r="M183" s="5"/>
      <c r="N183" s="11"/>
      <c r="O183" s="12"/>
      <c r="P183" s="11"/>
      <c r="Q183" s="12"/>
      <c r="R183" s="11"/>
      <c r="S183" s="12"/>
      <c r="T183" s="11"/>
    </row>
    <row r="184" spans="1:20" outlineLevel="3">
      <c r="A184" s="11">
        <v>204</v>
      </c>
      <c r="B184" s="12"/>
      <c r="C184" s="11">
        <v>209</v>
      </c>
      <c r="D184" s="12"/>
      <c r="E184" s="11">
        <f t="shared" si="24"/>
        <v>-5</v>
      </c>
      <c r="F184" s="5"/>
      <c r="G184" s="5"/>
      <c r="H184" s="5"/>
      <c r="I184" s="5"/>
      <c r="J184" s="5"/>
      <c r="K184" s="5"/>
      <c r="L184" s="5" t="s">
        <v>182</v>
      </c>
      <c r="M184" s="5"/>
      <c r="N184" s="11">
        <v>997</v>
      </c>
      <c r="O184" s="12"/>
      <c r="P184" s="11">
        <v>836</v>
      </c>
      <c r="Q184" s="12"/>
      <c r="R184" s="11">
        <f t="shared" si="25"/>
        <v>161</v>
      </c>
      <c r="S184" s="12"/>
      <c r="T184" s="11">
        <v>2500</v>
      </c>
    </row>
    <row r="185" spans="1:20" outlineLevel="3">
      <c r="A185" s="11">
        <v>55</v>
      </c>
      <c r="B185" s="12"/>
      <c r="C185" s="11">
        <v>60</v>
      </c>
      <c r="D185" s="12"/>
      <c r="E185" s="11">
        <f t="shared" si="24"/>
        <v>-5</v>
      </c>
      <c r="F185" s="5"/>
      <c r="G185" s="5"/>
      <c r="H185" s="5"/>
      <c r="I185" s="5"/>
      <c r="J185" s="5"/>
      <c r="K185" s="5"/>
      <c r="L185" s="5" t="s">
        <v>183</v>
      </c>
      <c r="M185" s="5"/>
      <c r="N185" s="11">
        <v>218</v>
      </c>
      <c r="O185" s="12"/>
      <c r="P185" s="11">
        <v>273</v>
      </c>
      <c r="Q185" s="12"/>
      <c r="R185" s="11">
        <f t="shared" si="25"/>
        <v>-55</v>
      </c>
      <c r="S185" s="12"/>
      <c r="T185" s="11">
        <v>750</v>
      </c>
    </row>
    <row r="186" spans="1:20" ht="18" outlineLevel="3" thickBot="1">
      <c r="A186" s="13">
        <v>0</v>
      </c>
      <c r="B186" s="12"/>
      <c r="C186" s="13">
        <v>0</v>
      </c>
      <c r="D186" s="12"/>
      <c r="E186" s="13">
        <f t="shared" si="24"/>
        <v>0</v>
      </c>
      <c r="F186" s="5"/>
      <c r="G186" s="5"/>
      <c r="H186" s="5"/>
      <c r="I186" s="5"/>
      <c r="J186" s="5"/>
      <c r="K186" s="5"/>
      <c r="L186" s="5" t="s">
        <v>184</v>
      </c>
      <c r="M186" s="5"/>
      <c r="N186" s="13">
        <v>165</v>
      </c>
      <c r="O186" s="12"/>
      <c r="P186" s="13">
        <v>1019</v>
      </c>
      <c r="Q186" s="12"/>
      <c r="R186" s="13">
        <f t="shared" si="25"/>
        <v>-854</v>
      </c>
      <c r="S186" s="12"/>
      <c r="T186" s="13">
        <v>1200</v>
      </c>
    </row>
    <row r="187" spans="1:20" outlineLevel="2">
      <c r="A187" s="11">
        <f>ROUND(SUM(A183:A186),5)</f>
        <v>259</v>
      </c>
      <c r="B187" s="12"/>
      <c r="C187" s="11">
        <f>ROUND(SUM(C183:C186),5)</f>
        <v>269</v>
      </c>
      <c r="D187" s="12"/>
      <c r="E187" s="11">
        <f t="shared" si="24"/>
        <v>-10</v>
      </c>
      <c r="F187" s="5"/>
      <c r="G187" s="5"/>
      <c r="H187" s="5"/>
      <c r="I187" s="5"/>
      <c r="J187" s="5"/>
      <c r="K187" s="5" t="s">
        <v>185</v>
      </c>
      <c r="L187" s="5"/>
      <c r="M187" s="5"/>
      <c r="N187" s="11">
        <f>ROUND(SUM(N183:N186),5)</f>
        <v>1380</v>
      </c>
      <c r="O187" s="12"/>
      <c r="P187" s="11">
        <f>ROUND(SUM(P183:P186),5)</f>
        <v>2128</v>
      </c>
      <c r="Q187" s="12"/>
      <c r="R187" s="11">
        <f t="shared" si="25"/>
        <v>-748</v>
      </c>
      <c r="S187" s="12"/>
      <c r="T187" s="11">
        <f>ROUND(SUM(T183:T186),5)</f>
        <v>4450</v>
      </c>
    </row>
    <row r="188" spans="1:20" ht="30" customHeight="1" outlineLevel="3">
      <c r="A188" s="11"/>
      <c r="B188" s="12"/>
      <c r="C188" s="11"/>
      <c r="D188" s="12"/>
      <c r="E188" s="21">
        <f>A188-C188</f>
        <v>0</v>
      </c>
      <c r="F188" s="5"/>
      <c r="G188" s="5"/>
      <c r="H188" s="5"/>
      <c r="I188" s="5"/>
      <c r="J188" s="5"/>
      <c r="K188" s="5" t="s">
        <v>186</v>
      </c>
      <c r="L188" s="5"/>
      <c r="M188" s="5"/>
      <c r="N188" s="11"/>
      <c r="O188" s="12"/>
      <c r="P188" s="11"/>
      <c r="Q188" s="12"/>
      <c r="R188" s="21">
        <f>N188-P188</f>
        <v>0</v>
      </c>
      <c r="S188" s="12"/>
      <c r="T188" s="11"/>
    </row>
    <row r="189" spans="1:20" outlineLevel="3">
      <c r="A189" s="11">
        <v>5962</v>
      </c>
      <c r="B189" s="12"/>
      <c r="C189" s="11">
        <v>6230</v>
      </c>
      <c r="D189" s="12"/>
      <c r="E189" s="11">
        <f t="shared" si="24"/>
        <v>-268</v>
      </c>
      <c r="F189" s="5"/>
      <c r="G189" s="5"/>
      <c r="H189" s="5"/>
      <c r="I189" s="5"/>
      <c r="J189" s="5"/>
      <c r="K189" s="5"/>
      <c r="L189" s="5" t="s">
        <v>187</v>
      </c>
      <c r="M189" s="5"/>
      <c r="N189" s="11">
        <v>17885</v>
      </c>
      <c r="O189" s="12"/>
      <c r="P189" s="11">
        <v>18692</v>
      </c>
      <c r="Q189" s="12"/>
      <c r="R189" s="11">
        <f t="shared" si="25"/>
        <v>-807</v>
      </c>
      <c r="S189" s="12"/>
      <c r="T189" s="11">
        <v>54000</v>
      </c>
    </row>
    <row r="190" spans="1:20" outlineLevel="3">
      <c r="A190" s="11">
        <v>853</v>
      </c>
      <c r="B190" s="12"/>
      <c r="C190" s="11">
        <v>714</v>
      </c>
      <c r="D190" s="12"/>
      <c r="E190" s="11">
        <f t="shared" si="24"/>
        <v>139</v>
      </c>
      <c r="F190" s="5"/>
      <c r="G190" s="5"/>
      <c r="H190" s="5"/>
      <c r="I190" s="5"/>
      <c r="J190" s="5"/>
      <c r="K190" s="5"/>
      <c r="L190" s="5" t="s">
        <v>188</v>
      </c>
      <c r="M190" s="5"/>
      <c r="N190" s="11">
        <v>2543</v>
      </c>
      <c r="O190" s="12"/>
      <c r="P190" s="11">
        <v>2367</v>
      </c>
      <c r="Q190" s="12"/>
      <c r="R190" s="11">
        <f t="shared" si="25"/>
        <v>176</v>
      </c>
      <c r="S190" s="12"/>
      <c r="T190" s="11">
        <v>8000</v>
      </c>
    </row>
    <row r="191" spans="1:20" ht="18" outlineLevel="3" thickBot="1">
      <c r="A191" s="13">
        <v>456</v>
      </c>
      <c r="B191" s="12"/>
      <c r="C191" s="13">
        <v>464</v>
      </c>
      <c r="D191" s="12"/>
      <c r="E191" s="13">
        <f t="shared" si="24"/>
        <v>-8</v>
      </c>
      <c r="F191" s="5"/>
      <c r="G191" s="5"/>
      <c r="H191" s="5"/>
      <c r="I191" s="5"/>
      <c r="J191" s="5"/>
      <c r="K191" s="5"/>
      <c r="L191" s="5" t="s">
        <v>189</v>
      </c>
      <c r="M191" s="5"/>
      <c r="N191" s="13">
        <v>1564</v>
      </c>
      <c r="O191" s="12"/>
      <c r="P191" s="13">
        <v>1541</v>
      </c>
      <c r="Q191" s="12"/>
      <c r="R191" s="13">
        <f t="shared" si="25"/>
        <v>23</v>
      </c>
      <c r="S191" s="12"/>
      <c r="T191" s="13">
        <v>4500</v>
      </c>
    </row>
    <row r="192" spans="1:20" outlineLevel="2">
      <c r="A192" s="11">
        <f>ROUND(SUM(A188:A191),5)</f>
        <v>7271</v>
      </c>
      <c r="B192" s="12"/>
      <c r="C192" s="11">
        <f>ROUND(SUM(C188:C191),5)</f>
        <v>7408</v>
      </c>
      <c r="D192" s="12"/>
      <c r="E192" s="11">
        <f t="shared" si="24"/>
        <v>-137</v>
      </c>
      <c r="F192" s="5"/>
      <c r="G192" s="5"/>
      <c r="H192" s="5"/>
      <c r="I192" s="5"/>
      <c r="J192" s="5"/>
      <c r="K192" s="5" t="s">
        <v>190</v>
      </c>
      <c r="L192" s="5"/>
      <c r="M192" s="5"/>
      <c r="N192" s="11">
        <f>ROUND(SUM(N188:N191),5)</f>
        <v>21992</v>
      </c>
      <c r="O192" s="12"/>
      <c r="P192" s="11">
        <f>ROUND(SUM(P188:P191),5)</f>
        <v>22600</v>
      </c>
      <c r="Q192" s="12"/>
      <c r="R192" s="11">
        <f t="shared" si="25"/>
        <v>-608</v>
      </c>
      <c r="S192" s="12"/>
      <c r="T192" s="11">
        <f>ROUND(SUM(T188:T191),5)</f>
        <v>66500</v>
      </c>
    </row>
    <row r="193" spans="1:20" ht="30" customHeight="1" outlineLevel="3">
      <c r="A193" s="11"/>
      <c r="B193" s="12"/>
      <c r="C193" s="11"/>
      <c r="D193" s="12"/>
      <c r="E193" s="11"/>
      <c r="F193" s="5"/>
      <c r="G193" s="5"/>
      <c r="H193" s="5"/>
      <c r="I193" s="5"/>
      <c r="J193" s="5"/>
      <c r="K193" s="5" t="s">
        <v>191</v>
      </c>
      <c r="L193" s="5"/>
      <c r="M193" s="5"/>
      <c r="N193" s="11"/>
      <c r="O193" s="12"/>
      <c r="P193" s="11"/>
      <c r="Q193" s="12"/>
      <c r="R193" s="11"/>
      <c r="S193" s="12"/>
      <c r="T193" s="11"/>
    </row>
    <row r="194" spans="1:20" ht="18" outlineLevel="3" thickBot="1">
      <c r="A194" s="14">
        <v>116</v>
      </c>
      <c r="B194" s="12"/>
      <c r="C194" s="14">
        <v>158</v>
      </c>
      <c r="D194" s="12"/>
      <c r="E194" s="14">
        <f>A194-C194</f>
        <v>-42</v>
      </c>
      <c r="F194" s="5"/>
      <c r="G194" s="5"/>
      <c r="H194" s="5"/>
      <c r="I194" s="5"/>
      <c r="J194" s="5"/>
      <c r="K194" s="5"/>
      <c r="L194" s="5" t="s">
        <v>192</v>
      </c>
      <c r="M194" s="5"/>
      <c r="N194" s="14">
        <v>534</v>
      </c>
      <c r="O194" s="12"/>
      <c r="P194" s="14">
        <v>541</v>
      </c>
      <c r="Q194" s="12"/>
      <c r="R194" s="14">
        <f>N194-P194</f>
        <v>-7</v>
      </c>
      <c r="S194" s="12"/>
      <c r="T194" s="14">
        <v>1850</v>
      </c>
    </row>
    <row r="195" spans="1:20" ht="18" outlineLevel="2" thickBot="1">
      <c r="A195" s="16">
        <f>ROUND(SUM(A193:A194),5)</f>
        <v>116</v>
      </c>
      <c r="B195" s="12"/>
      <c r="C195" s="16">
        <f>ROUND(SUM(C193:C194),5)</f>
        <v>158</v>
      </c>
      <c r="D195" s="12"/>
      <c r="E195" s="16">
        <f>A195-C195</f>
        <v>-42</v>
      </c>
      <c r="F195" s="5"/>
      <c r="G195" s="5"/>
      <c r="H195" s="5"/>
      <c r="I195" s="5"/>
      <c r="J195" s="5"/>
      <c r="K195" s="5" t="s">
        <v>193</v>
      </c>
      <c r="L195" s="5"/>
      <c r="M195" s="5"/>
      <c r="N195" s="16">
        <f>ROUND(SUM(N193:N194),5)</f>
        <v>534</v>
      </c>
      <c r="O195" s="12"/>
      <c r="P195" s="16">
        <f>ROUND(SUM(P193:P194),5)</f>
        <v>541</v>
      </c>
      <c r="Q195" s="12"/>
      <c r="R195" s="16">
        <f>N195-P195</f>
        <v>-7</v>
      </c>
      <c r="S195" s="12"/>
      <c r="T195" s="16">
        <f>ROUND(SUM(T193:T194),5)</f>
        <v>1850</v>
      </c>
    </row>
    <row r="196" spans="1:20" ht="30" customHeight="1" outlineLevel="1">
      <c r="A196" s="33">
        <f>ROUND(SUM(A181:A182)+A187+A192+A195,5)</f>
        <v>7646</v>
      </c>
      <c r="B196" s="32"/>
      <c r="C196" s="33">
        <f>ROUND(SUM(C181:C182)+C187+C192+C195,5)</f>
        <v>7835</v>
      </c>
      <c r="D196" s="32"/>
      <c r="E196" s="33">
        <f>A196-C196</f>
        <v>-189</v>
      </c>
      <c r="F196" s="32"/>
      <c r="G196" s="32"/>
      <c r="H196" s="32"/>
      <c r="I196" s="32"/>
      <c r="J196" s="32" t="s">
        <v>194</v>
      </c>
      <c r="K196" s="32"/>
      <c r="L196" s="32"/>
      <c r="M196" s="32"/>
      <c r="N196" s="33">
        <f>ROUND(SUM(N181:N182)+N187+N192+N195,5)</f>
        <v>23906</v>
      </c>
      <c r="O196" s="32"/>
      <c r="P196" s="33">
        <f>ROUND(SUM(P181:P182)+P187+P192+P195,5)</f>
        <v>25269</v>
      </c>
      <c r="Q196" s="32"/>
      <c r="R196" s="33">
        <f>N196-P196</f>
        <v>-1363</v>
      </c>
      <c r="S196" s="32"/>
      <c r="T196" s="33">
        <f>ROUND(SUM(T181:T182)+T187+T192+T195,5)</f>
        <v>73800</v>
      </c>
    </row>
    <row r="197" spans="1:20" ht="30" customHeight="1" outlineLevel="2">
      <c r="A197" s="11"/>
      <c r="B197" s="12"/>
      <c r="C197" s="11"/>
      <c r="D197" s="12"/>
      <c r="E197" s="11"/>
      <c r="F197" s="5"/>
      <c r="G197" s="5"/>
      <c r="H197" s="5"/>
      <c r="I197" s="5"/>
      <c r="J197" s="5" t="s">
        <v>195</v>
      </c>
      <c r="K197" s="5"/>
      <c r="L197" s="5"/>
      <c r="M197" s="5"/>
      <c r="N197" s="11"/>
      <c r="O197" s="12"/>
      <c r="P197" s="11"/>
      <c r="Q197" s="12"/>
      <c r="R197" s="11"/>
      <c r="S197" s="12"/>
      <c r="T197" s="11"/>
    </row>
    <row r="198" spans="1:20" outlineLevel="2">
      <c r="A198" s="11">
        <v>10</v>
      </c>
      <c r="B198" s="12"/>
      <c r="C198" s="11">
        <v>120</v>
      </c>
      <c r="D198" s="12"/>
      <c r="E198" s="21">
        <f>A198-C198</f>
        <v>-110</v>
      </c>
      <c r="F198" s="5"/>
      <c r="G198" s="5"/>
      <c r="H198" s="5"/>
      <c r="I198" s="5"/>
      <c r="J198" s="5"/>
      <c r="K198" s="5" t="s">
        <v>196</v>
      </c>
      <c r="L198" s="5"/>
      <c r="M198" s="5"/>
      <c r="N198" s="11">
        <v>171</v>
      </c>
      <c r="O198" s="12"/>
      <c r="P198" s="11">
        <v>120</v>
      </c>
      <c r="Q198" s="12"/>
      <c r="R198" s="21">
        <f>N198-P198</f>
        <v>51</v>
      </c>
      <c r="S198" s="12"/>
      <c r="T198" s="11">
        <v>500</v>
      </c>
    </row>
    <row r="199" spans="1:20" outlineLevel="3">
      <c r="A199" s="11"/>
      <c r="B199" s="12"/>
      <c r="C199" s="11"/>
      <c r="D199" s="12"/>
      <c r="E199" s="11"/>
      <c r="F199" s="5"/>
      <c r="G199" s="5"/>
      <c r="H199" s="5"/>
      <c r="I199" s="5"/>
      <c r="J199" s="5"/>
      <c r="K199" s="5" t="s">
        <v>197</v>
      </c>
      <c r="L199" s="5"/>
      <c r="M199" s="5"/>
      <c r="N199" s="11"/>
      <c r="O199" s="12"/>
      <c r="P199" s="11"/>
      <c r="Q199" s="12"/>
      <c r="R199" s="11"/>
      <c r="S199" s="12"/>
      <c r="T199" s="11"/>
    </row>
    <row r="200" spans="1:20" outlineLevel="3">
      <c r="A200" s="11">
        <v>0</v>
      </c>
      <c r="B200" s="12"/>
      <c r="C200" s="11">
        <v>0</v>
      </c>
      <c r="D200" s="12"/>
      <c r="E200" s="21">
        <f t="shared" ref="E200:E205" si="26">A200-C200</f>
        <v>0</v>
      </c>
      <c r="F200" s="5"/>
      <c r="G200" s="5"/>
      <c r="H200" s="5"/>
      <c r="I200" s="5"/>
      <c r="J200" s="5"/>
      <c r="K200" s="5"/>
      <c r="L200" s="5" t="s">
        <v>198</v>
      </c>
      <c r="M200" s="5"/>
      <c r="N200" s="11">
        <v>0</v>
      </c>
      <c r="O200" s="12"/>
      <c r="P200" s="11">
        <v>0</v>
      </c>
      <c r="Q200" s="12"/>
      <c r="R200" s="21">
        <f t="shared" ref="R200:R205" si="27">N200-P200</f>
        <v>0</v>
      </c>
      <c r="S200" s="12"/>
      <c r="T200" s="11">
        <v>1200</v>
      </c>
    </row>
    <row r="201" spans="1:20" ht="18" outlineLevel="3" thickBot="1">
      <c r="A201" s="13">
        <v>0</v>
      </c>
      <c r="B201" s="12"/>
      <c r="C201" s="13">
        <v>80</v>
      </c>
      <c r="D201" s="12"/>
      <c r="E201" s="13">
        <f t="shared" si="26"/>
        <v>-80</v>
      </c>
      <c r="F201" s="5"/>
      <c r="G201" s="5"/>
      <c r="H201" s="5"/>
      <c r="I201" s="5"/>
      <c r="J201" s="5"/>
      <c r="K201" s="5"/>
      <c r="L201" s="5" t="s">
        <v>199</v>
      </c>
      <c r="M201" s="5"/>
      <c r="N201" s="13">
        <v>0</v>
      </c>
      <c r="O201" s="12"/>
      <c r="P201" s="13">
        <v>90</v>
      </c>
      <c r="Q201" s="12"/>
      <c r="R201" s="13">
        <f t="shared" si="27"/>
        <v>-90</v>
      </c>
      <c r="S201" s="12"/>
      <c r="T201" s="13">
        <v>300</v>
      </c>
    </row>
    <row r="202" spans="1:20" outlineLevel="2">
      <c r="A202" s="11">
        <f>ROUND(SUM(A199:A201),5)</f>
        <v>0</v>
      </c>
      <c r="B202" s="12"/>
      <c r="C202" s="11">
        <f>ROUND(SUM(C199:C201),5)</f>
        <v>80</v>
      </c>
      <c r="D202" s="12"/>
      <c r="E202" s="21">
        <f t="shared" si="26"/>
        <v>-80</v>
      </c>
      <c r="F202" s="5"/>
      <c r="G202" s="5"/>
      <c r="H202" s="5"/>
      <c r="I202" s="5"/>
      <c r="J202" s="5"/>
      <c r="K202" s="5" t="s">
        <v>200</v>
      </c>
      <c r="L202" s="5"/>
      <c r="M202" s="5"/>
      <c r="N202" s="11">
        <f>ROUND(SUM(N199:N201),5)</f>
        <v>0</v>
      </c>
      <c r="O202" s="12"/>
      <c r="P202" s="11">
        <f>ROUND(SUM(P199:P201),5)</f>
        <v>90</v>
      </c>
      <c r="Q202" s="12"/>
      <c r="R202" s="21">
        <f t="shared" si="27"/>
        <v>-90</v>
      </c>
      <c r="S202" s="12"/>
      <c r="T202" s="11">
        <f>ROUND(SUM(T199:T201),5)</f>
        <v>1500</v>
      </c>
    </row>
    <row r="203" spans="1:20" ht="30" customHeight="1" outlineLevel="3">
      <c r="A203" s="11"/>
      <c r="B203" s="12"/>
      <c r="C203" s="11"/>
      <c r="D203" s="12"/>
      <c r="E203" s="11"/>
      <c r="F203" s="5"/>
      <c r="G203" s="5"/>
      <c r="H203" s="5"/>
      <c r="I203" s="5"/>
      <c r="J203" s="5"/>
      <c r="K203" s="5" t="s">
        <v>201</v>
      </c>
      <c r="L203" s="5"/>
      <c r="M203" s="5"/>
      <c r="N203" s="11"/>
      <c r="O203" s="12"/>
      <c r="P203" s="11"/>
      <c r="Q203" s="12"/>
      <c r="R203" s="11"/>
      <c r="S203" s="12"/>
      <c r="T203" s="11"/>
    </row>
    <row r="204" spans="1:20" outlineLevel="3">
      <c r="A204" s="11">
        <v>95</v>
      </c>
      <c r="B204" s="12"/>
      <c r="C204" s="11">
        <v>80</v>
      </c>
      <c r="D204" s="12"/>
      <c r="E204" s="21">
        <f t="shared" si="26"/>
        <v>15</v>
      </c>
      <c r="F204" s="5"/>
      <c r="G204" s="5"/>
      <c r="H204" s="5"/>
      <c r="I204" s="5"/>
      <c r="J204" s="5"/>
      <c r="K204" s="5"/>
      <c r="L204" s="5" t="s">
        <v>202</v>
      </c>
      <c r="M204" s="5"/>
      <c r="N204" s="11">
        <v>818</v>
      </c>
      <c r="O204" s="12"/>
      <c r="P204" s="11">
        <v>532</v>
      </c>
      <c r="Q204" s="12"/>
      <c r="R204" s="21">
        <f t="shared" si="27"/>
        <v>286</v>
      </c>
      <c r="S204" s="12"/>
      <c r="T204" s="11">
        <v>3000</v>
      </c>
    </row>
    <row r="205" spans="1:20" ht="18" outlineLevel="3" thickBot="1">
      <c r="A205" s="14">
        <v>383</v>
      </c>
      <c r="B205" s="12"/>
      <c r="C205" s="14">
        <v>305</v>
      </c>
      <c r="D205" s="12"/>
      <c r="E205" s="13">
        <f t="shared" si="26"/>
        <v>78</v>
      </c>
      <c r="F205" s="5"/>
      <c r="G205" s="5"/>
      <c r="H205" s="5"/>
      <c r="I205" s="5"/>
      <c r="J205" s="5"/>
      <c r="K205" s="5"/>
      <c r="L205" s="5" t="s">
        <v>203</v>
      </c>
      <c r="M205" s="5"/>
      <c r="N205" s="14">
        <v>1506</v>
      </c>
      <c r="O205" s="12"/>
      <c r="P205" s="14">
        <v>1449</v>
      </c>
      <c r="Q205" s="12"/>
      <c r="R205" s="13">
        <f t="shared" si="27"/>
        <v>57</v>
      </c>
      <c r="S205" s="12"/>
      <c r="T205" s="14">
        <v>5000</v>
      </c>
    </row>
    <row r="206" spans="1:20" ht="18" outlineLevel="2" thickBot="1">
      <c r="A206" s="16">
        <f>ROUND(SUM(A203:A205),5)</f>
        <v>478</v>
      </c>
      <c r="B206" s="12"/>
      <c r="C206" s="16">
        <f>ROUND(SUM(C203:C205),5)</f>
        <v>385</v>
      </c>
      <c r="D206" s="12"/>
      <c r="E206" s="16">
        <f>A206-C206</f>
        <v>93</v>
      </c>
      <c r="F206" s="5"/>
      <c r="G206" s="5"/>
      <c r="H206" s="5"/>
      <c r="I206" s="5"/>
      <c r="J206" s="5"/>
      <c r="K206" s="5" t="s">
        <v>204</v>
      </c>
      <c r="L206" s="5"/>
      <c r="M206" s="5"/>
      <c r="N206" s="16">
        <f>ROUND(SUM(N203:N205),5)</f>
        <v>2324</v>
      </c>
      <c r="O206" s="12"/>
      <c r="P206" s="16">
        <f>ROUND(SUM(P203:P205),5)</f>
        <v>1981</v>
      </c>
      <c r="Q206" s="12"/>
      <c r="R206" s="16">
        <f>N206-P206</f>
        <v>343</v>
      </c>
      <c r="S206" s="12"/>
      <c r="T206" s="16">
        <f>ROUND(SUM(T203:T205),5)</f>
        <v>8000</v>
      </c>
    </row>
    <row r="207" spans="1:20" ht="30" customHeight="1" outlineLevel="1">
      <c r="A207" s="33">
        <f>ROUND(SUM(A197:A198)+A202+A206,5)</f>
        <v>488</v>
      </c>
      <c r="B207" s="32"/>
      <c r="C207" s="33">
        <f>ROUND(SUM(C197:C198)+C202+C206,5)</f>
        <v>585</v>
      </c>
      <c r="D207" s="32"/>
      <c r="E207" s="33">
        <f>A207-C207</f>
        <v>-97</v>
      </c>
      <c r="F207" s="32"/>
      <c r="G207" s="32"/>
      <c r="H207" s="32"/>
      <c r="I207" s="32"/>
      <c r="J207" s="32" t="s">
        <v>205</v>
      </c>
      <c r="K207" s="32"/>
      <c r="L207" s="32"/>
      <c r="M207" s="32"/>
      <c r="N207" s="33">
        <f>ROUND(SUM(N197:N198)+N202+N206,5)</f>
        <v>2495</v>
      </c>
      <c r="O207" s="32"/>
      <c r="P207" s="33">
        <f>ROUND(SUM(P197:P198)+P202+P206,5)</f>
        <v>2191</v>
      </c>
      <c r="Q207" s="32"/>
      <c r="R207" s="33">
        <f>N207-P207</f>
        <v>304</v>
      </c>
      <c r="S207" s="32"/>
      <c r="T207" s="33">
        <f>ROUND(SUM(T197:T198)+T202+T206,5)</f>
        <v>10000</v>
      </c>
    </row>
    <row r="208" spans="1:20" ht="30" customHeight="1" outlineLevel="2">
      <c r="A208" s="11"/>
      <c r="B208" s="12"/>
      <c r="C208" s="11"/>
      <c r="D208" s="12"/>
      <c r="E208" s="21"/>
      <c r="F208" s="5"/>
      <c r="G208" s="5"/>
      <c r="H208" s="5"/>
      <c r="I208" s="5"/>
      <c r="J208" s="5" t="s">
        <v>206</v>
      </c>
      <c r="K208" s="5"/>
      <c r="L208" s="5"/>
      <c r="M208" s="5"/>
      <c r="N208" s="11"/>
      <c r="O208" s="12"/>
      <c r="P208" s="11"/>
      <c r="Q208" s="12"/>
      <c r="R208" s="21"/>
      <c r="S208" s="12"/>
      <c r="T208" s="11"/>
    </row>
    <row r="209" spans="1:20" outlineLevel="3">
      <c r="A209" s="11"/>
      <c r="B209" s="12"/>
      <c r="C209" s="11"/>
      <c r="D209" s="12"/>
      <c r="E209" s="11"/>
      <c r="F209" s="5"/>
      <c r="G209" s="5"/>
      <c r="H209" s="5"/>
      <c r="I209" s="5"/>
      <c r="J209" s="5"/>
      <c r="K209" s="5" t="s">
        <v>207</v>
      </c>
      <c r="L209" s="5"/>
      <c r="M209" s="5"/>
      <c r="N209" s="11"/>
      <c r="O209" s="12"/>
      <c r="P209" s="11"/>
      <c r="Q209" s="12"/>
      <c r="R209" s="11"/>
      <c r="S209" s="12"/>
      <c r="T209" s="11"/>
    </row>
    <row r="210" spans="1:20" outlineLevel="3">
      <c r="A210" s="11">
        <v>227</v>
      </c>
      <c r="B210" s="12"/>
      <c r="C210" s="11">
        <v>160</v>
      </c>
      <c r="D210" s="12"/>
      <c r="E210" s="21">
        <f>A210-C210</f>
        <v>67</v>
      </c>
      <c r="F210" s="5"/>
      <c r="G210" s="5"/>
      <c r="H210" s="5"/>
      <c r="I210" s="5"/>
      <c r="J210" s="5"/>
      <c r="K210" s="5"/>
      <c r="L210" s="5" t="s">
        <v>208</v>
      </c>
      <c r="M210" s="5"/>
      <c r="N210" s="11">
        <v>1923</v>
      </c>
      <c r="O210" s="12"/>
      <c r="P210" s="11">
        <v>1882</v>
      </c>
      <c r="Q210" s="12"/>
      <c r="R210" s="21">
        <f>N210-P210</f>
        <v>41</v>
      </c>
      <c r="S210" s="12"/>
      <c r="T210" s="11">
        <v>4300</v>
      </c>
    </row>
    <row r="211" spans="1:20" outlineLevel="3">
      <c r="A211" s="11">
        <v>25</v>
      </c>
      <c r="B211" s="12"/>
      <c r="C211" s="11">
        <v>0</v>
      </c>
      <c r="D211" s="12"/>
      <c r="E211" s="21">
        <f>A211-C211</f>
        <v>25</v>
      </c>
      <c r="F211" s="5"/>
      <c r="G211" s="5"/>
      <c r="H211" s="5"/>
      <c r="I211" s="5"/>
      <c r="J211" s="5"/>
      <c r="K211" s="5"/>
      <c r="L211" s="5" t="s">
        <v>209</v>
      </c>
      <c r="M211" s="5"/>
      <c r="N211" s="11">
        <v>1095</v>
      </c>
      <c r="O211" s="12"/>
      <c r="P211" s="11">
        <v>1000</v>
      </c>
      <c r="Q211" s="12"/>
      <c r="R211" s="21">
        <f>N211-P211</f>
        <v>95</v>
      </c>
      <c r="S211" s="12"/>
      <c r="T211" s="11">
        <v>1000</v>
      </c>
    </row>
    <row r="212" spans="1:20" outlineLevel="3">
      <c r="A212" s="11">
        <v>0</v>
      </c>
      <c r="B212" s="12"/>
      <c r="C212" s="11">
        <v>0</v>
      </c>
      <c r="D212" s="12"/>
      <c r="E212" s="21">
        <f>A212-C212</f>
        <v>0</v>
      </c>
      <c r="F212" s="5"/>
      <c r="G212" s="5"/>
      <c r="H212" s="5"/>
      <c r="I212" s="5"/>
      <c r="J212" s="5"/>
      <c r="K212" s="5"/>
      <c r="L212" s="5" t="s">
        <v>210</v>
      </c>
      <c r="M212" s="5"/>
      <c r="N212" s="11">
        <v>519</v>
      </c>
      <c r="O212" s="12"/>
      <c r="P212" s="11">
        <v>0</v>
      </c>
      <c r="Q212" s="12"/>
      <c r="R212" s="21">
        <f>N212-P212</f>
        <v>519</v>
      </c>
      <c r="S212" s="12"/>
      <c r="T212" s="11">
        <v>1550</v>
      </c>
    </row>
    <row r="213" spans="1:20" outlineLevel="4">
      <c r="A213" s="11"/>
      <c r="B213" s="12"/>
      <c r="C213" s="11"/>
      <c r="D213" s="12"/>
      <c r="E213" s="11"/>
      <c r="F213" s="5"/>
      <c r="G213" s="5"/>
      <c r="H213" s="5"/>
      <c r="I213" s="5"/>
      <c r="J213" s="5"/>
      <c r="K213" s="5"/>
      <c r="L213" s="5" t="s">
        <v>211</v>
      </c>
      <c r="M213" s="5"/>
      <c r="N213" s="11"/>
      <c r="O213" s="12"/>
      <c r="P213" s="11"/>
      <c r="Q213" s="12"/>
      <c r="R213" s="11"/>
      <c r="S213" s="12"/>
      <c r="T213" s="11"/>
    </row>
    <row r="214" spans="1:20" outlineLevel="4">
      <c r="A214" s="11">
        <v>966</v>
      </c>
      <c r="B214" s="12"/>
      <c r="C214" s="11">
        <v>1128</v>
      </c>
      <c r="D214" s="12"/>
      <c r="E214" s="11">
        <f>A214-C214</f>
        <v>-162</v>
      </c>
      <c r="F214" s="5"/>
      <c r="G214" s="5"/>
      <c r="H214" s="5"/>
      <c r="I214" s="5"/>
      <c r="J214" s="5"/>
      <c r="K214" s="5"/>
      <c r="L214" s="5"/>
      <c r="M214" s="5" t="s">
        <v>212</v>
      </c>
      <c r="N214" s="11">
        <v>4722</v>
      </c>
      <c r="O214" s="12"/>
      <c r="P214" s="11">
        <v>4512</v>
      </c>
      <c r="Q214" s="12"/>
      <c r="R214" s="11">
        <f>N214-P214</f>
        <v>210</v>
      </c>
      <c r="S214" s="12"/>
      <c r="T214" s="11">
        <v>13500</v>
      </c>
    </row>
    <row r="215" spans="1:20" ht="18" outlineLevel="4" thickBot="1">
      <c r="A215" s="13"/>
      <c r="B215" s="12"/>
      <c r="C215" s="13"/>
      <c r="D215" s="12"/>
      <c r="E215" s="13">
        <f>A215-C215</f>
        <v>0</v>
      </c>
      <c r="F215" s="5"/>
      <c r="G215" s="5"/>
      <c r="H215" s="5"/>
      <c r="I215" s="5"/>
      <c r="J215" s="5"/>
      <c r="K215" s="5"/>
      <c r="L215" s="5"/>
      <c r="M215" s="5" t="s">
        <v>213</v>
      </c>
      <c r="N215" s="13">
        <v>496</v>
      </c>
      <c r="O215" s="12"/>
      <c r="P215" s="13"/>
      <c r="Q215" s="12"/>
      <c r="R215" s="13">
        <f>N215-P215</f>
        <v>496</v>
      </c>
      <c r="S215" s="12"/>
      <c r="T215" s="13"/>
    </row>
    <row r="216" spans="1:20" outlineLevel="3">
      <c r="A216" s="11">
        <f>ROUND(SUM(A213:A215),5)</f>
        <v>966</v>
      </c>
      <c r="B216" s="12"/>
      <c r="C216" s="11">
        <f>ROUND(SUM(C213:C215),5)</f>
        <v>1128</v>
      </c>
      <c r="D216" s="12"/>
      <c r="E216" s="11">
        <f>A216-C216</f>
        <v>-162</v>
      </c>
      <c r="F216" s="5"/>
      <c r="G216" s="5"/>
      <c r="H216" s="5"/>
      <c r="I216" s="5"/>
      <c r="J216" s="5"/>
      <c r="K216" s="5"/>
      <c r="L216" s="5" t="s">
        <v>214</v>
      </c>
      <c r="M216" s="5"/>
      <c r="N216" s="11">
        <f>ROUND(SUM(N213:N215),5)</f>
        <v>5218</v>
      </c>
      <c r="O216" s="12"/>
      <c r="P216" s="11">
        <f>ROUND(SUM(P213:P215),5)</f>
        <v>4512</v>
      </c>
      <c r="Q216" s="12"/>
      <c r="R216" s="11">
        <f>N216-P216</f>
        <v>706</v>
      </c>
      <c r="S216" s="12"/>
      <c r="T216" s="11">
        <f>ROUND(SUM(T213:T215),5)</f>
        <v>13500</v>
      </c>
    </row>
    <row r="217" spans="1:20" ht="30" customHeight="1" outlineLevel="4">
      <c r="A217" s="11"/>
      <c r="B217" s="12"/>
      <c r="C217" s="11"/>
      <c r="D217" s="12"/>
      <c r="E217" s="11"/>
      <c r="F217" s="5"/>
      <c r="G217" s="5"/>
      <c r="H217" s="5"/>
      <c r="I217" s="5"/>
      <c r="J217" s="5"/>
      <c r="K217" s="5"/>
      <c r="L217" s="5" t="s">
        <v>215</v>
      </c>
      <c r="M217" s="5"/>
      <c r="N217" s="11"/>
      <c r="O217" s="12"/>
      <c r="P217" s="11"/>
      <c r="Q217" s="12"/>
      <c r="R217" s="11"/>
      <c r="S217" s="12"/>
      <c r="T217" s="11"/>
    </row>
    <row r="218" spans="1:20" outlineLevel="4">
      <c r="A218" s="11">
        <v>85174</v>
      </c>
      <c r="B218" s="12"/>
      <c r="C218" s="11">
        <v>89742</v>
      </c>
      <c r="D218" s="12"/>
      <c r="E218" s="11">
        <f>A218-C218</f>
        <v>-4568</v>
      </c>
      <c r="F218" s="5"/>
      <c r="G218" s="5"/>
      <c r="H218" s="5"/>
      <c r="I218" s="5"/>
      <c r="J218" s="5"/>
      <c r="K218" s="5"/>
      <c r="L218" s="5"/>
      <c r="M218" s="5" t="s">
        <v>216</v>
      </c>
      <c r="N218" s="11">
        <v>169501</v>
      </c>
      <c r="O218" s="12"/>
      <c r="P218" s="11">
        <v>183592</v>
      </c>
      <c r="Q218" s="12"/>
      <c r="R218" s="11">
        <f>N218-P218</f>
        <v>-14091</v>
      </c>
      <c r="S218" s="12"/>
      <c r="T218" s="11">
        <v>287161</v>
      </c>
    </row>
    <row r="219" spans="1:20" ht="18" outlineLevel="4" thickBot="1">
      <c r="A219" s="14">
        <v>8305</v>
      </c>
      <c r="B219" s="12"/>
      <c r="C219" s="14">
        <v>9488</v>
      </c>
      <c r="D219" s="12"/>
      <c r="E219" s="14">
        <f>A219-C219</f>
        <v>-1183</v>
      </c>
      <c r="F219" s="5"/>
      <c r="G219" s="5"/>
      <c r="H219" s="5"/>
      <c r="I219" s="5"/>
      <c r="J219" s="5"/>
      <c r="K219" s="5"/>
      <c r="L219" s="5"/>
      <c r="M219" s="5" t="s">
        <v>217</v>
      </c>
      <c r="N219" s="14">
        <v>16526</v>
      </c>
      <c r="O219" s="12"/>
      <c r="P219" s="14">
        <v>19334</v>
      </c>
      <c r="Q219" s="12"/>
      <c r="R219" s="14">
        <f>N219-P219</f>
        <v>-2808</v>
      </c>
      <c r="S219" s="12"/>
      <c r="T219" s="14">
        <v>31000</v>
      </c>
    </row>
    <row r="220" spans="1:20" ht="18" outlineLevel="3" thickBot="1">
      <c r="A220" s="15">
        <f>ROUND(SUM(A217:A219),5)</f>
        <v>93479</v>
      </c>
      <c r="B220" s="12"/>
      <c r="C220" s="15">
        <f>ROUND(SUM(C217:C219),5)</f>
        <v>99230</v>
      </c>
      <c r="D220" s="12"/>
      <c r="E220" s="15">
        <f>A220-C220</f>
        <v>-5751</v>
      </c>
      <c r="F220" s="5"/>
      <c r="G220" s="5"/>
      <c r="H220" s="5"/>
      <c r="I220" s="5"/>
      <c r="J220" s="5"/>
      <c r="K220" s="5"/>
      <c r="L220" s="5" t="s">
        <v>218</v>
      </c>
      <c r="M220" s="5"/>
      <c r="N220" s="15">
        <f>ROUND(SUM(N217:N219),5)</f>
        <v>186027</v>
      </c>
      <c r="O220" s="12"/>
      <c r="P220" s="15">
        <f>ROUND(SUM(P217:P219),5)</f>
        <v>202926</v>
      </c>
      <c r="Q220" s="12"/>
      <c r="R220" s="15">
        <f>N220-P220</f>
        <v>-16899</v>
      </c>
      <c r="S220" s="12"/>
      <c r="T220" s="15">
        <f>ROUND(SUM(T217:T219),5)</f>
        <v>318161</v>
      </c>
    </row>
    <row r="221" spans="1:20" ht="30" customHeight="1" outlineLevel="2" thickBot="1">
      <c r="A221" s="16">
        <f>ROUND(SUM(A209:A212)+A216+A220,5)</f>
        <v>94697</v>
      </c>
      <c r="B221" s="12"/>
      <c r="C221" s="16">
        <f>ROUND(SUM(C209:C212)+C216+C220,5)</f>
        <v>100518</v>
      </c>
      <c r="D221" s="12"/>
      <c r="E221" s="16">
        <f>A221-C221</f>
        <v>-5821</v>
      </c>
      <c r="F221" s="5"/>
      <c r="G221" s="5"/>
      <c r="H221" s="5"/>
      <c r="I221" s="5"/>
      <c r="J221" s="5"/>
      <c r="K221" s="5" t="s">
        <v>219</v>
      </c>
      <c r="L221" s="5"/>
      <c r="M221" s="5"/>
      <c r="N221" s="16">
        <f>ROUND(SUM(N209:N212)+N216+N220,5)</f>
        <v>194782</v>
      </c>
      <c r="O221" s="12"/>
      <c r="P221" s="16">
        <f>ROUND(SUM(P209:P212)+P216+P220,5)</f>
        <v>210320</v>
      </c>
      <c r="Q221" s="12"/>
      <c r="R221" s="16">
        <f>N221-P221</f>
        <v>-15538</v>
      </c>
      <c r="S221" s="12"/>
      <c r="T221" s="16">
        <f>ROUND(SUM(T209:T212)+T216+T220,5)</f>
        <v>338511</v>
      </c>
    </row>
    <row r="222" spans="1:20" ht="30" customHeight="1" outlineLevel="1">
      <c r="A222" s="33">
        <f>ROUND(A208+A221,5)</f>
        <v>94697</v>
      </c>
      <c r="B222" s="32"/>
      <c r="C222" s="33">
        <f>ROUND(C208+C221,5)</f>
        <v>100518</v>
      </c>
      <c r="D222" s="32"/>
      <c r="E222" s="33">
        <f>A222-C222</f>
        <v>-5821</v>
      </c>
      <c r="F222" s="32"/>
      <c r="G222" s="32"/>
      <c r="H222" s="32"/>
      <c r="I222" s="32"/>
      <c r="J222" s="32" t="s">
        <v>220</v>
      </c>
      <c r="K222" s="32"/>
      <c r="L222" s="32"/>
      <c r="M222" s="32"/>
      <c r="N222" s="33">
        <f>ROUND(N208+N221,5)</f>
        <v>194782</v>
      </c>
      <c r="O222" s="32"/>
      <c r="P222" s="33">
        <f>ROUND(P208+P221,5)</f>
        <v>210320</v>
      </c>
      <c r="Q222" s="32"/>
      <c r="R222" s="33">
        <f>N222-P222</f>
        <v>-15538</v>
      </c>
      <c r="S222" s="32"/>
      <c r="T222" s="33">
        <f>ROUND(T208+T221,5)</f>
        <v>338511</v>
      </c>
    </row>
    <row r="223" spans="1:20" ht="30" customHeight="1" outlineLevel="2">
      <c r="A223" s="11"/>
      <c r="B223" s="12"/>
      <c r="C223" s="11" t="s">
        <v>275</v>
      </c>
      <c r="D223" s="12"/>
      <c r="E223" s="11" t="s">
        <v>275</v>
      </c>
      <c r="F223" s="5"/>
      <c r="G223" s="5"/>
      <c r="H223" s="5"/>
      <c r="I223" s="5"/>
      <c r="J223" s="5" t="s">
        <v>221</v>
      </c>
      <c r="K223" s="5"/>
      <c r="L223" s="5"/>
      <c r="M223" s="5"/>
      <c r="N223" s="11"/>
      <c r="O223" s="12"/>
      <c r="P223" s="11"/>
      <c r="Q223" s="12"/>
      <c r="R223" s="11" t="s">
        <v>275</v>
      </c>
      <c r="S223" s="12"/>
      <c r="T223" s="11"/>
    </row>
    <row r="224" spans="1:20" outlineLevel="2">
      <c r="A224" s="11">
        <v>731</v>
      </c>
      <c r="B224" s="12"/>
      <c r="C224" s="11">
        <v>0</v>
      </c>
      <c r="D224" s="12"/>
      <c r="E224" s="21">
        <f t="shared" ref="E224:E233" si="28">A224-C224</f>
        <v>731</v>
      </c>
      <c r="F224" s="5"/>
      <c r="G224" s="5"/>
      <c r="H224" s="5"/>
      <c r="I224" s="5"/>
      <c r="J224" s="5"/>
      <c r="K224" s="5" t="s">
        <v>222</v>
      </c>
      <c r="L224" s="5"/>
      <c r="M224" s="5"/>
      <c r="N224" s="11">
        <v>731</v>
      </c>
      <c r="O224" s="12"/>
      <c r="P224" s="11">
        <v>3637</v>
      </c>
      <c r="Q224" s="12"/>
      <c r="R224" s="21">
        <f t="shared" ref="R224:R233" si="29">N224-P224</f>
        <v>-2906</v>
      </c>
      <c r="S224" s="12"/>
      <c r="T224" s="11">
        <v>10000</v>
      </c>
    </row>
    <row r="225" spans="1:20" outlineLevel="2">
      <c r="A225" s="11">
        <v>0</v>
      </c>
      <c r="B225" s="12"/>
      <c r="C225" s="11">
        <v>0</v>
      </c>
      <c r="D225" s="12"/>
      <c r="E225" s="21">
        <f t="shared" si="28"/>
        <v>0</v>
      </c>
      <c r="F225" s="5"/>
      <c r="G225" s="5"/>
      <c r="H225" s="5"/>
      <c r="I225" s="5"/>
      <c r="J225" s="5"/>
      <c r="K225" s="5" t="s">
        <v>223</v>
      </c>
      <c r="L225" s="5"/>
      <c r="M225" s="5"/>
      <c r="N225" s="11">
        <v>0</v>
      </c>
      <c r="O225" s="12"/>
      <c r="P225" s="11">
        <v>0</v>
      </c>
      <c r="Q225" s="12"/>
      <c r="R225" s="21">
        <f t="shared" si="29"/>
        <v>0</v>
      </c>
      <c r="S225" s="12"/>
      <c r="T225" s="11">
        <v>10000</v>
      </c>
    </row>
    <row r="226" spans="1:20" outlineLevel="2">
      <c r="A226" s="11">
        <v>0</v>
      </c>
      <c r="B226" s="12"/>
      <c r="C226" s="11">
        <v>0</v>
      </c>
      <c r="D226" s="12"/>
      <c r="E226" s="21">
        <f t="shared" si="28"/>
        <v>0</v>
      </c>
      <c r="F226" s="5"/>
      <c r="G226" s="5"/>
      <c r="H226" s="5"/>
      <c r="I226" s="5"/>
      <c r="J226" s="5"/>
      <c r="K226" s="5" t="s">
        <v>224</v>
      </c>
      <c r="L226" s="5"/>
      <c r="M226" s="5"/>
      <c r="N226" s="11">
        <v>0</v>
      </c>
      <c r="O226" s="12"/>
      <c r="P226" s="11">
        <v>0</v>
      </c>
      <c r="Q226" s="12"/>
      <c r="R226" s="21">
        <f t="shared" si="29"/>
        <v>0</v>
      </c>
      <c r="S226" s="12"/>
      <c r="T226" s="11">
        <v>10000</v>
      </c>
    </row>
    <row r="227" spans="1:20" outlineLevel="2">
      <c r="A227" s="11">
        <v>421</v>
      </c>
      <c r="B227" s="12"/>
      <c r="C227" s="11">
        <v>450</v>
      </c>
      <c r="D227" s="12"/>
      <c r="E227" s="11">
        <f t="shared" si="28"/>
        <v>-29</v>
      </c>
      <c r="F227" s="5"/>
      <c r="G227" s="5"/>
      <c r="H227" s="5"/>
      <c r="I227" s="5"/>
      <c r="J227" s="5"/>
      <c r="K227" s="5" t="s">
        <v>225</v>
      </c>
      <c r="L227" s="5"/>
      <c r="M227" s="5"/>
      <c r="N227" s="11">
        <v>1494</v>
      </c>
      <c r="O227" s="12"/>
      <c r="P227" s="11">
        <v>1800</v>
      </c>
      <c r="Q227" s="12"/>
      <c r="R227" s="11">
        <f t="shared" si="29"/>
        <v>-306</v>
      </c>
      <c r="S227" s="12"/>
      <c r="T227" s="11">
        <v>5500</v>
      </c>
    </row>
    <row r="228" spans="1:20" outlineLevel="2">
      <c r="A228" s="11">
        <v>0</v>
      </c>
      <c r="B228" s="12"/>
      <c r="C228" s="11">
        <v>0</v>
      </c>
      <c r="D228" s="12"/>
      <c r="E228" s="11">
        <f t="shared" si="28"/>
        <v>0</v>
      </c>
      <c r="F228" s="5"/>
      <c r="G228" s="5"/>
      <c r="H228" s="5"/>
      <c r="I228" s="5"/>
      <c r="J228" s="5"/>
      <c r="K228" s="5" t="s">
        <v>226</v>
      </c>
      <c r="L228" s="5"/>
      <c r="M228" s="5"/>
      <c r="N228" s="11">
        <v>4168</v>
      </c>
      <c r="O228" s="12"/>
      <c r="P228" s="11">
        <v>8332</v>
      </c>
      <c r="Q228" s="12"/>
      <c r="R228" s="11">
        <f t="shared" si="29"/>
        <v>-4164</v>
      </c>
      <c r="S228" s="12"/>
      <c r="T228" s="11">
        <v>8332</v>
      </c>
    </row>
    <row r="229" spans="1:20" outlineLevel="2">
      <c r="A229" s="11">
        <v>722</v>
      </c>
      <c r="B229" s="12"/>
      <c r="C229" s="11">
        <v>0</v>
      </c>
      <c r="D229" s="12"/>
      <c r="E229" s="11">
        <f t="shared" si="28"/>
        <v>722</v>
      </c>
      <c r="F229" s="5"/>
      <c r="G229" s="5"/>
      <c r="H229" s="5"/>
      <c r="I229" s="5"/>
      <c r="J229" s="5"/>
      <c r="K229" s="5" t="s">
        <v>227</v>
      </c>
      <c r="L229" s="5"/>
      <c r="M229" s="5"/>
      <c r="N229" s="11">
        <v>21000</v>
      </c>
      <c r="O229" s="12"/>
      <c r="P229" s="11">
        <v>21000</v>
      </c>
      <c r="Q229" s="12"/>
      <c r="R229" s="11">
        <f t="shared" si="29"/>
        <v>0</v>
      </c>
      <c r="S229" s="12"/>
      <c r="T229" s="11">
        <v>21000</v>
      </c>
    </row>
    <row r="230" spans="1:20" outlineLevel="2">
      <c r="A230" s="14">
        <v>0</v>
      </c>
      <c r="B230" s="12"/>
      <c r="C230" s="14">
        <v>0</v>
      </c>
      <c r="D230" s="12"/>
      <c r="E230" s="14">
        <f t="shared" si="28"/>
        <v>0</v>
      </c>
      <c r="F230" s="5"/>
      <c r="G230" s="5"/>
      <c r="H230" s="5"/>
      <c r="I230" s="5"/>
      <c r="J230" s="5"/>
      <c r="K230" s="5" t="s">
        <v>228</v>
      </c>
      <c r="L230" s="5"/>
      <c r="M230" s="5"/>
      <c r="N230" s="14">
        <v>0</v>
      </c>
      <c r="O230" s="12"/>
      <c r="P230" s="14">
        <v>0</v>
      </c>
      <c r="Q230" s="12"/>
      <c r="R230" s="14">
        <f t="shared" si="29"/>
        <v>0</v>
      </c>
      <c r="S230" s="12"/>
      <c r="T230" s="14">
        <v>22012</v>
      </c>
    </row>
    <row r="231" spans="1:20" ht="30" customHeight="1" outlineLevel="1" thickBot="1">
      <c r="A231" s="33">
        <f>ROUND(SUM(A223:A230),5)</f>
        <v>1874</v>
      </c>
      <c r="B231" s="32"/>
      <c r="C231" s="33">
        <f>ROUND(SUM(C223:C230),5)</f>
        <v>450</v>
      </c>
      <c r="D231" s="32"/>
      <c r="E231" s="33">
        <f t="shared" si="28"/>
        <v>1424</v>
      </c>
      <c r="F231" s="32"/>
      <c r="G231" s="32"/>
      <c r="H231" s="32"/>
      <c r="I231" s="32"/>
      <c r="J231" s="32" t="s">
        <v>229</v>
      </c>
      <c r="K231" s="32"/>
      <c r="L231" s="32"/>
      <c r="M231" s="32"/>
      <c r="N231" s="33">
        <f>ROUND(SUM(N223:N230),5)</f>
        <v>27393</v>
      </c>
      <c r="O231" s="32"/>
      <c r="P231" s="33">
        <f>ROUND(SUM(P223:P230),5)</f>
        <v>34769</v>
      </c>
      <c r="Q231" s="32"/>
      <c r="R231" s="33">
        <f t="shared" si="29"/>
        <v>-7376</v>
      </c>
      <c r="S231" s="32"/>
      <c r="T231" s="33">
        <f>ROUND(SUM(T223:T230),5)</f>
        <v>86844</v>
      </c>
    </row>
    <row r="232" spans="1:20" ht="30" customHeight="1" thickBot="1">
      <c r="A232" s="31">
        <f>ROUND(A51+A86+A117+A145+A161+A180+A196+A207+A222+A231,5)</f>
        <v>430816</v>
      </c>
      <c r="B232" s="30"/>
      <c r="C232" s="31">
        <f>ROUND(C51+C86+C117+C145+C161+C180+C196+C207+C222+C231,5)</f>
        <v>457907</v>
      </c>
      <c r="D232" s="30"/>
      <c r="E232" s="31">
        <f t="shared" si="28"/>
        <v>-27091</v>
      </c>
      <c r="F232" s="30"/>
      <c r="G232" s="30"/>
      <c r="H232" s="30"/>
      <c r="I232" s="30" t="s">
        <v>230</v>
      </c>
      <c r="J232" s="30"/>
      <c r="K232" s="30"/>
      <c r="L232" s="30"/>
      <c r="M232" s="30"/>
      <c r="N232" s="31">
        <f>ROUND(N51+N86+N117+N145+N161+N180+N196+N207+N222+N231,5)</f>
        <v>1180603</v>
      </c>
      <c r="O232" s="30"/>
      <c r="P232" s="31">
        <f>ROUND(P51+P86+P117+P145+P161+P180+P196+P207+P222+P231,5)</f>
        <v>1184638</v>
      </c>
      <c r="Q232" s="30"/>
      <c r="R232" s="31">
        <f t="shared" si="29"/>
        <v>-4035</v>
      </c>
      <c r="S232" s="30"/>
      <c r="T232" s="31">
        <f>ROUND(T51+T86+T117+T145+T161+T180+T196+T207+T222+T231,5)</f>
        <v>2775000</v>
      </c>
    </row>
    <row r="233" spans="1:20" ht="30" customHeight="1">
      <c r="A233" s="34">
        <f>ROUND(A3+A50-A232,5)</f>
        <v>-83068</v>
      </c>
      <c r="B233" s="30"/>
      <c r="C233" s="34">
        <f>ROUND(C3+C50-C232,5)</f>
        <v>-87007</v>
      </c>
      <c r="D233" s="30"/>
      <c r="E233" s="34">
        <f t="shared" si="28"/>
        <v>3939</v>
      </c>
      <c r="F233" s="30"/>
      <c r="G233" s="30" t="s">
        <v>231</v>
      </c>
      <c r="H233" s="30"/>
      <c r="I233" s="30"/>
      <c r="J233" s="30"/>
      <c r="K233" s="30"/>
      <c r="L233" s="30"/>
      <c r="M233" s="30"/>
      <c r="N233" s="34">
        <f>ROUND(N3+N50-N232,5)</f>
        <v>147729</v>
      </c>
      <c r="O233" s="30"/>
      <c r="P233" s="34">
        <f>ROUND(P3+P50-P232,5)</f>
        <v>43326</v>
      </c>
      <c r="Q233" s="30"/>
      <c r="R233" s="34">
        <f t="shared" si="29"/>
        <v>104403</v>
      </c>
      <c r="S233" s="30"/>
      <c r="T233" s="34">
        <f>ROUND(T3+T50-T232,5)</f>
        <v>0</v>
      </c>
    </row>
    <row r="234" spans="1:20" ht="30" customHeight="1" outlineLevel="1">
      <c r="A234" s="11"/>
      <c r="B234" s="12"/>
      <c r="C234" s="11"/>
      <c r="D234" s="12"/>
      <c r="E234" s="21"/>
      <c r="F234" s="5"/>
      <c r="G234" s="5" t="s">
        <v>232</v>
      </c>
      <c r="H234" s="5"/>
      <c r="I234" s="5"/>
      <c r="J234" s="5"/>
      <c r="K234" s="5"/>
      <c r="L234" s="5"/>
      <c r="M234" s="5"/>
      <c r="N234" s="11"/>
      <c r="O234" s="12"/>
      <c r="P234" s="11"/>
      <c r="Q234" s="12"/>
      <c r="R234" s="21"/>
      <c r="S234" s="12"/>
      <c r="T234" s="11"/>
    </row>
    <row r="235" spans="1:20" outlineLevel="2">
      <c r="A235" s="11"/>
      <c r="B235" s="12"/>
      <c r="C235" s="11"/>
      <c r="D235" s="12"/>
      <c r="E235" s="21"/>
      <c r="F235" s="5"/>
      <c r="G235" s="5"/>
      <c r="H235" s="5" t="s">
        <v>233</v>
      </c>
      <c r="I235" s="5"/>
      <c r="J235" s="5"/>
      <c r="K235" s="5"/>
      <c r="L235" s="5"/>
      <c r="M235" s="5"/>
      <c r="N235" s="11"/>
      <c r="O235" s="12"/>
      <c r="P235" s="11"/>
      <c r="Q235" s="12"/>
      <c r="R235" s="21"/>
      <c r="S235" s="12"/>
      <c r="T235" s="11"/>
    </row>
    <row r="236" spans="1:20" outlineLevel="3">
      <c r="A236" s="11"/>
      <c r="B236" s="12"/>
      <c r="C236" s="11"/>
      <c r="D236" s="12"/>
      <c r="E236" s="21"/>
      <c r="F236" s="5"/>
      <c r="G236" s="5"/>
      <c r="H236" s="5"/>
      <c r="I236" s="5" t="s">
        <v>234</v>
      </c>
      <c r="J236" s="5"/>
      <c r="K236" s="5"/>
      <c r="L236" s="5"/>
      <c r="M236" s="5"/>
      <c r="N236" s="11"/>
      <c r="O236" s="12"/>
      <c r="P236" s="11"/>
      <c r="Q236" s="12"/>
      <c r="R236" s="21"/>
      <c r="S236" s="12"/>
      <c r="T236" s="11"/>
    </row>
    <row r="237" spans="1:20" outlineLevel="3">
      <c r="A237" s="11">
        <v>0</v>
      </c>
      <c r="B237" s="12"/>
      <c r="C237" s="11">
        <v>0</v>
      </c>
      <c r="D237" s="12"/>
      <c r="E237" s="11">
        <f>A237-C237</f>
        <v>0</v>
      </c>
      <c r="F237" s="5"/>
      <c r="G237" s="5"/>
      <c r="H237" s="5"/>
      <c r="I237" s="5"/>
      <c r="J237" s="5" t="s">
        <v>235</v>
      </c>
      <c r="K237" s="5"/>
      <c r="L237" s="5"/>
      <c r="M237" s="5"/>
      <c r="N237" s="11">
        <v>0</v>
      </c>
      <c r="O237" s="12"/>
      <c r="P237" s="11">
        <v>0</v>
      </c>
      <c r="Q237" s="12"/>
      <c r="R237" s="11">
        <f>N237-P237</f>
        <v>0</v>
      </c>
      <c r="S237" s="12"/>
      <c r="T237" s="11">
        <v>-52247</v>
      </c>
    </row>
    <row r="238" spans="1:20" ht="18" outlineLevel="3" thickBot="1">
      <c r="A238" s="13">
        <v>-4049</v>
      </c>
      <c r="B238" s="12"/>
      <c r="C238" s="13"/>
      <c r="D238" s="12"/>
      <c r="E238" s="13">
        <f t="shared" ref="E238:E239" si="30">A238-C238</f>
        <v>-4049</v>
      </c>
      <c r="F238" s="5"/>
      <c r="G238" s="5"/>
      <c r="H238" s="5"/>
      <c r="I238" s="5"/>
      <c r="J238" s="5" t="s">
        <v>236</v>
      </c>
      <c r="K238" s="5"/>
      <c r="L238" s="5"/>
      <c r="M238" s="5"/>
      <c r="N238" s="13">
        <v>-6411.75</v>
      </c>
      <c r="O238" s="12"/>
      <c r="P238" s="13"/>
      <c r="Q238" s="12"/>
      <c r="R238" s="13">
        <f t="shared" ref="R238:R239" si="31">N238-P238</f>
        <v>-6411.75</v>
      </c>
      <c r="S238" s="12"/>
      <c r="T238" s="13"/>
    </row>
    <row r="239" spans="1:20" outlineLevel="2">
      <c r="A239" s="11">
        <f>ROUND(SUM(A236:A238),5)</f>
        <v>-4049</v>
      </c>
      <c r="B239" s="12"/>
      <c r="C239" s="11">
        <f>ROUND(SUM(C236:C238),5)</f>
        <v>0</v>
      </c>
      <c r="D239" s="12"/>
      <c r="E239" s="11">
        <f t="shared" si="30"/>
        <v>-4049</v>
      </c>
      <c r="F239" s="5"/>
      <c r="G239" s="5"/>
      <c r="H239" s="5"/>
      <c r="I239" s="5" t="s">
        <v>237</v>
      </c>
      <c r="J239" s="5"/>
      <c r="K239" s="5"/>
      <c r="L239" s="5"/>
      <c r="M239" s="5"/>
      <c r="N239" s="11">
        <f>ROUND(SUM(N236:N238),5)</f>
        <v>-6411.75</v>
      </c>
      <c r="O239" s="12"/>
      <c r="P239" s="11">
        <f>ROUND(SUM(P236:P238),5)</f>
        <v>0</v>
      </c>
      <c r="Q239" s="12"/>
      <c r="R239" s="11">
        <f t="shared" si="31"/>
        <v>-6411.75</v>
      </c>
      <c r="S239" s="12"/>
      <c r="T239" s="11">
        <f>ROUND(SUM(T236:T238),5)</f>
        <v>-52247</v>
      </c>
    </row>
    <row r="240" spans="1:20" ht="30" customHeight="1" outlineLevel="3">
      <c r="A240" s="11"/>
      <c r="B240" s="12"/>
      <c r="C240" s="11"/>
      <c r="D240" s="12"/>
      <c r="E240" s="21"/>
      <c r="F240" s="5"/>
      <c r="G240" s="5"/>
      <c r="H240" s="5"/>
      <c r="I240" s="5" t="s">
        <v>238</v>
      </c>
      <c r="J240" s="5"/>
      <c r="K240" s="5"/>
      <c r="L240" s="5"/>
      <c r="M240" s="5"/>
      <c r="N240" s="11"/>
      <c r="O240" s="12"/>
      <c r="P240" s="11"/>
      <c r="Q240" s="12"/>
      <c r="R240" s="21"/>
      <c r="S240" s="12"/>
      <c r="T240" s="11"/>
    </row>
    <row r="241" spans="1:20" outlineLevel="3">
      <c r="A241" s="11">
        <v>0</v>
      </c>
      <c r="B241" s="12"/>
      <c r="C241" s="11"/>
      <c r="D241" s="12"/>
      <c r="E241" s="11">
        <f t="shared" ref="E241:E257" si="32">A241-C241</f>
        <v>0</v>
      </c>
      <c r="F241" s="5"/>
      <c r="G241" s="5"/>
      <c r="H241" s="5"/>
      <c r="I241" s="5"/>
      <c r="J241" s="5" t="s">
        <v>239</v>
      </c>
      <c r="K241" s="5"/>
      <c r="L241" s="5"/>
      <c r="M241" s="5"/>
      <c r="N241" s="11">
        <v>5725</v>
      </c>
      <c r="O241" s="12"/>
      <c r="P241" s="11"/>
      <c r="Q241" s="12"/>
      <c r="R241" s="11">
        <f t="shared" ref="R241:R258" si="33">N241-P241</f>
        <v>5725</v>
      </c>
      <c r="S241" s="12"/>
      <c r="T241" s="11"/>
    </row>
    <row r="242" spans="1:20" outlineLevel="3">
      <c r="A242" s="11">
        <v>0</v>
      </c>
      <c r="B242" s="12"/>
      <c r="C242" s="11"/>
      <c r="D242" s="12"/>
      <c r="E242" s="11">
        <f t="shared" si="32"/>
        <v>0</v>
      </c>
      <c r="F242" s="5"/>
      <c r="G242" s="5"/>
      <c r="H242" s="5"/>
      <c r="I242" s="5"/>
      <c r="J242" s="5" t="s">
        <v>240</v>
      </c>
      <c r="K242" s="5"/>
      <c r="L242" s="5"/>
      <c r="M242" s="5"/>
      <c r="N242" s="11">
        <v>-5725</v>
      </c>
      <c r="O242" s="12"/>
      <c r="P242" s="11"/>
      <c r="Q242" s="12"/>
      <c r="R242" s="11">
        <f t="shared" si="33"/>
        <v>-5725</v>
      </c>
      <c r="S242" s="12"/>
      <c r="T242" s="11"/>
    </row>
    <row r="243" spans="1:20" outlineLevel="3">
      <c r="A243" s="11">
        <v>10959</v>
      </c>
      <c r="B243" s="12"/>
      <c r="C243" s="11"/>
      <c r="D243" s="12"/>
      <c r="E243" s="11">
        <f t="shared" si="32"/>
        <v>10959</v>
      </c>
      <c r="F243" s="5"/>
      <c r="G243" s="5"/>
      <c r="H243" s="5"/>
      <c r="I243" s="5"/>
      <c r="J243" s="5" t="s">
        <v>241</v>
      </c>
      <c r="K243" s="5"/>
      <c r="L243" s="5"/>
      <c r="M243" s="5"/>
      <c r="N243" s="11">
        <v>15711</v>
      </c>
      <c r="O243" s="12"/>
      <c r="P243" s="11"/>
      <c r="Q243" s="12"/>
      <c r="R243" s="11">
        <f t="shared" si="33"/>
        <v>15711</v>
      </c>
      <c r="S243" s="12"/>
      <c r="T243" s="11"/>
    </row>
    <row r="244" spans="1:20" outlineLevel="3">
      <c r="A244" s="11">
        <v>-11439</v>
      </c>
      <c r="B244" s="12"/>
      <c r="C244" s="11"/>
      <c r="D244" s="12"/>
      <c r="E244" s="11">
        <f t="shared" si="32"/>
        <v>-11439</v>
      </c>
      <c r="F244" s="5"/>
      <c r="G244" s="5"/>
      <c r="H244" s="5"/>
      <c r="I244" s="5"/>
      <c r="J244" s="5" t="s">
        <v>242</v>
      </c>
      <c r="K244" s="5"/>
      <c r="L244" s="5"/>
      <c r="M244" s="5"/>
      <c r="N244" s="11">
        <v>-15711</v>
      </c>
      <c r="O244" s="12"/>
      <c r="P244" s="11"/>
      <c r="Q244" s="12"/>
      <c r="R244" s="11">
        <f t="shared" si="33"/>
        <v>-15711</v>
      </c>
      <c r="S244" s="12"/>
      <c r="T244" s="11"/>
    </row>
    <row r="245" spans="1:20" outlineLevel="3">
      <c r="A245" s="11">
        <v>0</v>
      </c>
      <c r="B245" s="12"/>
      <c r="C245" s="11"/>
      <c r="D245" s="12"/>
      <c r="E245" s="11">
        <f t="shared" si="32"/>
        <v>0</v>
      </c>
      <c r="F245" s="5"/>
      <c r="G245" s="5"/>
      <c r="H245" s="5"/>
      <c r="I245" s="5"/>
      <c r="J245" s="5" t="s">
        <v>243</v>
      </c>
      <c r="K245" s="5"/>
      <c r="L245" s="5"/>
      <c r="M245" s="5"/>
      <c r="N245" s="11">
        <v>17687</v>
      </c>
      <c r="O245" s="12"/>
      <c r="P245" s="11"/>
      <c r="Q245" s="12"/>
      <c r="R245" s="11">
        <f t="shared" si="33"/>
        <v>17687</v>
      </c>
      <c r="S245" s="12"/>
      <c r="T245" s="11"/>
    </row>
    <row r="246" spans="1:20" outlineLevel="3">
      <c r="A246" s="11">
        <v>0</v>
      </c>
      <c r="B246" s="12"/>
      <c r="C246" s="11"/>
      <c r="D246" s="12"/>
      <c r="E246" s="11">
        <f t="shared" si="32"/>
        <v>0</v>
      </c>
      <c r="F246" s="5"/>
      <c r="G246" s="5"/>
      <c r="H246" s="5"/>
      <c r="I246" s="5"/>
      <c r="J246" s="5" t="s">
        <v>244</v>
      </c>
      <c r="K246" s="5"/>
      <c r="L246" s="5"/>
      <c r="M246" s="5"/>
      <c r="N246" s="11">
        <v>-17687</v>
      </c>
      <c r="O246" s="12"/>
      <c r="P246" s="11"/>
      <c r="Q246" s="12"/>
      <c r="R246" s="11">
        <f t="shared" si="33"/>
        <v>-17687</v>
      </c>
      <c r="S246" s="12"/>
      <c r="T246" s="11"/>
    </row>
    <row r="247" spans="1:20" outlineLevel="3">
      <c r="A247" s="11">
        <v>6209</v>
      </c>
      <c r="B247" s="12"/>
      <c r="C247" s="11"/>
      <c r="D247" s="12"/>
      <c r="E247" s="11">
        <f t="shared" si="32"/>
        <v>6209</v>
      </c>
      <c r="F247" s="5"/>
      <c r="G247" s="5"/>
      <c r="H247" s="5"/>
      <c r="I247" s="5"/>
      <c r="J247" s="5" t="s">
        <v>245</v>
      </c>
      <c r="K247" s="5"/>
      <c r="L247" s="5"/>
      <c r="M247" s="5"/>
      <c r="N247" s="11">
        <v>59289</v>
      </c>
      <c r="O247" s="12"/>
      <c r="P247" s="11"/>
      <c r="Q247" s="12"/>
      <c r="R247" s="11">
        <f t="shared" si="33"/>
        <v>59289</v>
      </c>
      <c r="S247" s="12"/>
      <c r="T247" s="11"/>
    </row>
    <row r="248" spans="1:20" ht="18" outlineLevel="3" thickBot="1">
      <c r="A248" s="13">
        <v>-6209</v>
      </c>
      <c r="B248" s="12"/>
      <c r="C248" s="11"/>
      <c r="D248" s="12"/>
      <c r="E248" s="13">
        <f t="shared" si="32"/>
        <v>-6209</v>
      </c>
      <c r="F248" s="5"/>
      <c r="G248" s="5"/>
      <c r="H248" s="5"/>
      <c r="I248" s="5"/>
      <c r="J248" s="5" t="s">
        <v>246</v>
      </c>
      <c r="K248" s="5"/>
      <c r="L248" s="5"/>
      <c r="M248" s="5"/>
      <c r="N248" s="13">
        <v>-59289</v>
      </c>
      <c r="O248" s="12"/>
      <c r="P248" s="11"/>
      <c r="Q248" s="12"/>
      <c r="R248" s="13">
        <f t="shared" si="33"/>
        <v>-59289</v>
      </c>
      <c r="S248" s="12"/>
      <c r="T248" s="11"/>
    </row>
    <row r="249" spans="1:20" outlineLevel="2">
      <c r="A249" s="11">
        <f>ROUND(SUM(A240:A248),5)</f>
        <v>-480</v>
      </c>
      <c r="B249" s="12"/>
      <c r="C249" s="11"/>
      <c r="D249" s="12"/>
      <c r="E249" s="11">
        <f t="shared" si="32"/>
        <v>-480</v>
      </c>
      <c r="F249" s="5"/>
      <c r="G249" s="5"/>
      <c r="H249" s="5"/>
      <c r="I249" s="5" t="s">
        <v>247</v>
      </c>
      <c r="J249" s="5"/>
      <c r="K249" s="5"/>
      <c r="L249" s="5"/>
      <c r="M249" s="5"/>
      <c r="N249" s="11">
        <f>ROUND(SUM(N240:N248),5)</f>
        <v>0</v>
      </c>
      <c r="O249" s="12"/>
      <c r="P249" s="11"/>
      <c r="Q249" s="12"/>
      <c r="R249" s="11">
        <f t="shared" si="33"/>
        <v>0</v>
      </c>
      <c r="S249" s="12"/>
      <c r="T249" s="11"/>
    </row>
    <row r="250" spans="1:20" ht="30" customHeight="1" outlineLevel="3">
      <c r="A250" s="11"/>
      <c r="B250" s="12"/>
      <c r="C250" s="11"/>
      <c r="D250" s="12"/>
      <c r="E250" s="21"/>
      <c r="F250" s="5"/>
      <c r="G250" s="5"/>
      <c r="H250" s="5"/>
      <c r="I250" s="5" t="s">
        <v>248</v>
      </c>
      <c r="J250" s="5"/>
      <c r="K250" s="5"/>
      <c r="L250" s="5"/>
      <c r="M250" s="5"/>
      <c r="N250" s="11"/>
      <c r="O250" s="12"/>
      <c r="P250" s="11"/>
      <c r="Q250" s="12"/>
      <c r="R250" s="21"/>
      <c r="S250" s="12"/>
      <c r="T250" s="11"/>
    </row>
    <row r="251" spans="1:20" outlineLevel="3">
      <c r="A251" s="11">
        <v>-3880</v>
      </c>
      <c r="B251" s="12"/>
      <c r="C251" s="11">
        <v>0</v>
      </c>
      <c r="D251" s="12"/>
      <c r="E251" s="11">
        <f t="shared" si="32"/>
        <v>-3880</v>
      </c>
      <c r="F251" s="5"/>
      <c r="G251" s="5"/>
      <c r="H251" s="5"/>
      <c r="I251" s="5"/>
      <c r="J251" s="5" t="s">
        <v>249</v>
      </c>
      <c r="K251" s="5"/>
      <c r="L251" s="5"/>
      <c r="M251" s="5"/>
      <c r="N251" s="11">
        <v>-3880</v>
      </c>
      <c r="O251" s="12"/>
      <c r="P251" s="11">
        <v>-7000</v>
      </c>
      <c r="Q251" s="12"/>
      <c r="R251" s="11">
        <f t="shared" si="33"/>
        <v>3120</v>
      </c>
      <c r="S251" s="12"/>
      <c r="T251" s="11">
        <v>-7000</v>
      </c>
    </row>
    <row r="252" spans="1:20" outlineLevel="3">
      <c r="A252" s="11">
        <v>862</v>
      </c>
      <c r="B252" s="12"/>
      <c r="C252" s="11"/>
      <c r="D252" s="12"/>
      <c r="E252" s="11">
        <f t="shared" si="32"/>
        <v>862</v>
      </c>
      <c r="F252" s="5"/>
      <c r="G252" s="5"/>
      <c r="H252" s="5"/>
      <c r="I252" s="5"/>
      <c r="J252" s="5" t="s">
        <v>250</v>
      </c>
      <c r="K252" s="5"/>
      <c r="L252" s="5"/>
      <c r="M252" s="5"/>
      <c r="N252" s="11">
        <v>3817</v>
      </c>
      <c r="O252" s="12"/>
      <c r="P252" s="11"/>
      <c r="Q252" s="12"/>
      <c r="R252" s="11">
        <f t="shared" si="33"/>
        <v>3817</v>
      </c>
      <c r="S252" s="12"/>
      <c r="T252" s="11"/>
    </row>
    <row r="253" spans="1:20" outlineLevel="3">
      <c r="A253" s="11">
        <v>-862</v>
      </c>
      <c r="B253" s="12"/>
      <c r="C253" s="11"/>
      <c r="D253" s="12"/>
      <c r="E253" s="11">
        <f t="shared" si="32"/>
        <v>-862</v>
      </c>
      <c r="F253" s="5"/>
      <c r="G253" s="5"/>
      <c r="H253" s="5"/>
      <c r="I253" s="5"/>
      <c r="J253" s="5" t="s">
        <v>251</v>
      </c>
      <c r="K253" s="5"/>
      <c r="L253" s="5"/>
      <c r="M253" s="5"/>
      <c r="N253" s="11">
        <v>-3817</v>
      </c>
      <c r="O253" s="12"/>
      <c r="P253" s="11"/>
      <c r="Q253" s="12"/>
      <c r="R253" s="11">
        <f t="shared" si="33"/>
        <v>-3817</v>
      </c>
      <c r="S253" s="12"/>
      <c r="T253" s="11"/>
    </row>
    <row r="254" spans="1:20" ht="18" outlineLevel="3" thickBot="1">
      <c r="A254" s="13">
        <v>0</v>
      </c>
      <c r="B254" s="12"/>
      <c r="C254" s="13">
        <v>-415</v>
      </c>
      <c r="D254" s="12"/>
      <c r="E254" s="13">
        <f t="shared" si="32"/>
        <v>415</v>
      </c>
      <c r="F254" s="5"/>
      <c r="G254" s="5"/>
      <c r="H254" s="5"/>
      <c r="I254" s="5"/>
      <c r="J254" s="5" t="s">
        <v>252</v>
      </c>
      <c r="K254" s="5"/>
      <c r="L254" s="5"/>
      <c r="M254" s="5"/>
      <c r="N254" s="13">
        <v>0</v>
      </c>
      <c r="O254" s="12"/>
      <c r="P254" s="13">
        <v>-1670</v>
      </c>
      <c r="Q254" s="12"/>
      <c r="R254" s="13">
        <f t="shared" si="33"/>
        <v>1670</v>
      </c>
      <c r="S254" s="12"/>
      <c r="T254" s="13">
        <v>-5000</v>
      </c>
    </row>
    <row r="255" spans="1:20" outlineLevel="2">
      <c r="A255" s="11">
        <f>ROUND(SUM(A250:A254),5)</f>
        <v>-3880</v>
      </c>
      <c r="B255" s="12"/>
      <c r="C255" s="11">
        <f>ROUND(SUM(C250:C254),5)</f>
        <v>-415</v>
      </c>
      <c r="D255" s="12"/>
      <c r="E255" s="11">
        <f t="shared" si="32"/>
        <v>-3465</v>
      </c>
      <c r="F255" s="5"/>
      <c r="G255" s="5"/>
      <c r="H255" s="5"/>
      <c r="I255" s="5" t="s">
        <v>253</v>
      </c>
      <c r="J255" s="5"/>
      <c r="K255" s="5"/>
      <c r="L255" s="5"/>
      <c r="M255" s="5"/>
      <c r="N255" s="11">
        <f>ROUND(SUM(N250:N254),5)</f>
        <v>-3880</v>
      </c>
      <c r="O255" s="12"/>
      <c r="P255" s="11">
        <f>ROUND(SUM(P250:P254),5)</f>
        <v>-8670</v>
      </c>
      <c r="Q255" s="12"/>
      <c r="R255" s="11">
        <f t="shared" si="33"/>
        <v>4790</v>
      </c>
      <c r="S255" s="12"/>
      <c r="T255" s="11">
        <f>ROUND(SUM(T250:T254),5)</f>
        <v>-12000</v>
      </c>
    </row>
    <row r="256" spans="1:20" ht="30" customHeight="1" outlineLevel="3">
      <c r="A256" s="11"/>
      <c r="B256" s="12"/>
      <c r="C256" s="11"/>
      <c r="D256" s="12"/>
      <c r="E256" s="21"/>
      <c r="F256" s="5"/>
      <c r="G256" s="5"/>
      <c r="H256" s="5"/>
      <c r="I256" s="5" t="s">
        <v>254</v>
      </c>
      <c r="J256" s="5"/>
      <c r="K256" s="5"/>
      <c r="L256" s="5"/>
      <c r="M256" s="5"/>
      <c r="N256" s="11"/>
      <c r="O256" s="12"/>
      <c r="P256" s="11"/>
      <c r="Q256" s="12"/>
      <c r="R256" s="21"/>
      <c r="S256" s="12"/>
      <c r="T256" s="11"/>
    </row>
    <row r="257" spans="1:20" outlineLevel="3">
      <c r="A257" s="11">
        <v>354</v>
      </c>
      <c r="B257" s="12"/>
      <c r="C257" s="11"/>
      <c r="D257" s="12"/>
      <c r="E257" s="11">
        <f t="shared" si="32"/>
        <v>354</v>
      </c>
      <c r="F257" s="5"/>
      <c r="G257" s="5"/>
      <c r="H257" s="5"/>
      <c r="I257" s="5"/>
      <c r="J257" s="5" t="s">
        <v>255</v>
      </c>
      <c r="K257" s="5"/>
      <c r="L257" s="5"/>
      <c r="M257" s="5"/>
      <c r="N257" s="11">
        <v>4195</v>
      </c>
      <c r="O257" s="12"/>
      <c r="P257" s="11"/>
      <c r="Q257" s="12"/>
      <c r="R257" s="11">
        <f t="shared" si="33"/>
        <v>4195</v>
      </c>
      <c r="S257" s="12"/>
      <c r="T257" s="11"/>
    </row>
    <row r="258" spans="1:20" ht="18" outlineLevel="3" thickBot="1">
      <c r="A258" s="14">
        <v>-354</v>
      </c>
      <c r="B258" s="12"/>
      <c r="C258" s="14"/>
      <c r="D258" s="12"/>
      <c r="E258" s="36">
        <v>0</v>
      </c>
      <c r="F258" s="5"/>
      <c r="G258" s="5"/>
      <c r="H258" s="5"/>
      <c r="I258" s="5"/>
      <c r="J258" s="5" t="s">
        <v>256</v>
      </c>
      <c r="K258" s="5"/>
      <c r="L258" s="5"/>
      <c r="M258" s="5"/>
      <c r="N258" s="14">
        <v>-4195</v>
      </c>
      <c r="O258" s="12"/>
      <c r="P258" s="11"/>
      <c r="Q258" s="12"/>
      <c r="R258" s="11">
        <f t="shared" si="33"/>
        <v>-4195</v>
      </c>
      <c r="S258" s="12"/>
      <c r="T258" s="11"/>
    </row>
    <row r="259" spans="1:20" ht="18.75" outlineLevel="2" thickTop="1" thickBot="1">
      <c r="A259" s="16">
        <f>ROUND(SUM(A256:A258),5)</f>
        <v>0</v>
      </c>
      <c r="B259" s="12"/>
      <c r="C259" s="16"/>
      <c r="D259" s="12"/>
      <c r="E259" s="13">
        <f>A259-C259</f>
        <v>0</v>
      </c>
      <c r="F259" s="5"/>
      <c r="G259" s="5"/>
      <c r="H259" s="5"/>
      <c r="I259" s="5" t="s">
        <v>257</v>
      </c>
      <c r="J259" s="5"/>
      <c r="K259" s="5"/>
      <c r="L259" s="5"/>
      <c r="M259" s="5"/>
      <c r="N259" s="16">
        <f>ROUND(SUM(N256:N258),5)</f>
        <v>0</v>
      </c>
      <c r="O259" s="12"/>
      <c r="P259" s="13"/>
      <c r="Q259" s="12"/>
      <c r="R259" s="13">
        <f>N259-P259</f>
        <v>0</v>
      </c>
      <c r="S259" s="12"/>
      <c r="T259" s="13"/>
    </row>
    <row r="260" spans="1:20" ht="30" customHeight="1" outlineLevel="1">
      <c r="A260" s="11">
        <f>ROUND(A235+A239+A249+A255+A259,5)</f>
        <v>-8409</v>
      </c>
      <c r="B260" s="12"/>
      <c r="C260" s="11">
        <f>ROUND(C235+C239+C249+C255+C259,5)</f>
        <v>-415</v>
      </c>
      <c r="D260" s="12"/>
      <c r="E260" s="21">
        <f>A260-C260</f>
        <v>-7994</v>
      </c>
      <c r="F260" s="5"/>
      <c r="G260" s="5"/>
      <c r="H260" s="5" t="s">
        <v>258</v>
      </c>
      <c r="I260" s="5"/>
      <c r="J260" s="5"/>
      <c r="K260" s="5"/>
      <c r="L260" s="5"/>
      <c r="M260" s="5"/>
      <c r="N260" s="11">
        <f>ROUND(N235+N239+N249+N255+N259,5)</f>
        <v>-10291.75</v>
      </c>
      <c r="O260" s="12"/>
      <c r="P260" s="11">
        <f>ROUND(P235+P239+P249+P255+P259,5)</f>
        <v>-8670</v>
      </c>
      <c r="Q260" s="12"/>
      <c r="R260" s="21">
        <f>N260-P260</f>
        <v>-1621.75</v>
      </c>
      <c r="S260" s="12"/>
      <c r="T260" s="11">
        <f>ROUND(T235+T239+T249+T255+T259,5)</f>
        <v>-64247</v>
      </c>
    </row>
    <row r="261" spans="1:20" ht="30" customHeight="1" outlineLevel="2">
      <c r="A261" s="11"/>
      <c r="B261" s="12"/>
      <c r="C261" s="11"/>
      <c r="D261" s="12"/>
      <c r="E261" s="21"/>
      <c r="F261" s="5"/>
      <c r="G261" s="5"/>
      <c r="H261" s="5" t="s">
        <v>259</v>
      </c>
      <c r="I261" s="5"/>
      <c r="J261" s="5"/>
      <c r="K261" s="5"/>
      <c r="L261" s="5"/>
      <c r="M261" s="5"/>
      <c r="N261" s="11"/>
      <c r="O261" s="12"/>
      <c r="P261" s="11"/>
      <c r="Q261" s="12"/>
      <c r="R261" s="21"/>
      <c r="S261" s="12"/>
      <c r="T261" s="11"/>
    </row>
    <row r="262" spans="1:20" outlineLevel="2">
      <c r="A262" s="11">
        <v>0</v>
      </c>
      <c r="B262" s="12"/>
      <c r="C262" s="11">
        <v>900</v>
      </c>
      <c r="D262" s="12"/>
      <c r="E262" s="11">
        <f t="shared" ref="E262:E272" si="34">A262-C262</f>
        <v>-900</v>
      </c>
      <c r="F262" s="5"/>
      <c r="G262" s="5"/>
      <c r="H262" s="5"/>
      <c r="I262" s="5" t="s">
        <v>260</v>
      </c>
      <c r="J262" s="5"/>
      <c r="K262" s="5"/>
      <c r="L262" s="5"/>
      <c r="M262" s="5"/>
      <c r="N262" s="11">
        <v>3415</v>
      </c>
      <c r="O262" s="12"/>
      <c r="P262" s="11">
        <v>3600</v>
      </c>
      <c r="Q262" s="12"/>
      <c r="R262" s="11">
        <f t="shared" ref="R262:R272" si="35">N262-P262</f>
        <v>-185</v>
      </c>
      <c r="S262" s="12"/>
      <c r="T262" s="11">
        <v>10582</v>
      </c>
    </row>
    <row r="263" spans="1:20" outlineLevel="2">
      <c r="A263" s="11">
        <v>0</v>
      </c>
      <c r="B263" s="12"/>
      <c r="C263" s="11">
        <v>5230</v>
      </c>
      <c r="D263" s="12"/>
      <c r="E263" s="11">
        <f t="shared" si="34"/>
        <v>-5230</v>
      </c>
      <c r="F263" s="5"/>
      <c r="G263" s="5"/>
      <c r="H263" s="5"/>
      <c r="I263" s="5" t="s">
        <v>261</v>
      </c>
      <c r="J263" s="5"/>
      <c r="K263" s="5"/>
      <c r="L263" s="5"/>
      <c r="M263" s="5"/>
      <c r="N263" s="11">
        <v>0</v>
      </c>
      <c r="O263" s="12"/>
      <c r="P263" s="11">
        <v>20932</v>
      </c>
      <c r="Q263" s="12"/>
      <c r="R263" s="11">
        <f t="shared" si="35"/>
        <v>-20932</v>
      </c>
      <c r="S263" s="12"/>
      <c r="T263" s="11">
        <v>62772</v>
      </c>
    </row>
    <row r="264" spans="1:20" outlineLevel="2">
      <c r="A264" s="11">
        <v>1063</v>
      </c>
      <c r="B264" s="12"/>
      <c r="C264" s="11">
        <v>0</v>
      </c>
      <c r="D264" s="12"/>
      <c r="E264" s="11">
        <f t="shared" si="34"/>
        <v>1063</v>
      </c>
      <c r="F264" s="5"/>
      <c r="G264" s="5"/>
      <c r="H264" s="5"/>
      <c r="I264" s="5" t="s">
        <v>262</v>
      </c>
      <c r="J264" s="5"/>
      <c r="K264" s="5"/>
      <c r="L264" s="5"/>
      <c r="M264" s="5"/>
      <c r="N264" s="11">
        <v>1652</v>
      </c>
      <c r="O264" s="12"/>
      <c r="P264" s="11">
        <v>5000</v>
      </c>
      <c r="Q264" s="12"/>
      <c r="R264" s="11">
        <f t="shared" si="35"/>
        <v>-3348</v>
      </c>
      <c r="S264" s="12"/>
      <c r="T264" s="11">
        <v>5000</v>
      </c>
    </row>
    <row r="265" spans="1:20" outlineLevel="2">
      <c r="A265" s="11">
        <v>-5000</v>
      </c>
      <c r="B265" s="12"/>
      <c r="C265" s="11"/>
      <c r="D265" s="12"/>
      <c r="E265" s="11">
        <f t="shared" si="34"/>
        <v>-5000</v>
      </c>
      <c r="F265" s="5"/>
      <c r="G265" s="5"/>
      <c r="H265" s="5"/>
      <c r="I265" s="5" t="s">
        <v>263</v>
      </c>
      <c r="J265" s="5"/>
      <c r="K265" s="5"/>
      <c r="L265" s="5"/>
      <c r="M265" s="5"/>
      <c r="N265" s="11">
        <v>-20000</v>
      </c>
      <c r="O265" s="12"/>
      <c r="P265" s="11"/>
      <c r="Q265" s="12"/>
      <c r="R265" s="11">
        <f t="shared" si="35"/>
        <v>-20000</v>
      </c>
      <c r="S265" s="12"/>
      <c r="T265" s="11"/>
    </row>
    <row r="266" spans="1:20" outlineLevel="2">
      <c r="A266" s="11">
        <v>0</v>
      </c>
      <c r="B266" s="12"/>
      <c r="C266" s="11">
        <v>0</v>
      </c>
      <c r="D266" s="12"/>
      <c r="E266" s="11">
        <f t="shared" si="34"/>
        <v>0</v>
      </c>
      <c r="F266" s="5"/>
      <c r="G266" s="5"/>
      <c r="H266" s="5"/>
      <c r="I266" s="5" t="s">
        <v>264</v>
      </c>
      <c r="J266" s="5"/>
      <c r="K266" s="5"/>
      <c r="L266" s="5"/>
      <c r="M266" s="5"/>
      <c r="N266" s="11">
        <v>-8077</v>
      </c>
      <c r="O266" s="12"/>
      <c r="P266" s="11">
        <v>-15000</v>
      </c>
      <c r="Q266" s="12"/>
      <c r="R266" s="11">
        <f t="shared" si="35"/>
        <v>6923</v>
      </c>
      <c r="S266" s="12"/>
      <c r="T266" s="11">
        <v>-15000</v>
      </c>
    </row>
    <row r="267" spans="1:20" outlineLevel="2">
      <c r="A267" s="11">
        <v>0</v>
      </c>
      <c r="B267" s="12"/>
      <c r="C267" s="11"/>
      <c r="D267" s="12"/>
      <c r="E267" s="11">
        <f t="shared" si="34"/>
        <v>0</v>
      </c>
      <c r="F267" s="5"/>
      <c r="G267" s="5"/>
      <c r="H267" s="5"/>
      <c r="I267" s="5" t="s">
        <v>265</v>
      </c>
      <c r="J267" s="5"/>
      <c r="K267" s="5"/>
      <c r="L267" s="5"/>
      <c r="M267" s="5"/>
      <c r="N267" s="11">
        <v>727</v>
      </c>
      <c r="O267" s="12"/>
      <c r="P267" s="11"/>
      <c r="Q267" s="12"/>
      <c r="R267" s="11">
        <f t="shared" si="35"/>
        <v>727</v>
      </c>
      <c r="S267" s="12"/>
      <c r="T267" s="11"/>
    </row>
    <row r="268" spans="1:20" outlineLevel="2">
      <c r="A268" s="11">
        <v>-1892</v>
      </c>
      <c r="B268" s="12" t="s">
        <v>276</v>
      </c>
      <c r="C268" s="11">
        <v>-1955</v>
      </c>
      <c r="D268" s="12"/>
      <c r="E268" s="11">
        <f t="shared" si="34"/>
        <v>63</v>
      </c>
      <c r="F268" s="5"/>
      <c r="G268" s="5"/>
      <c r="H268" s="5"/>
      <c r="I268" s="5" t="s">
        <v>266</v>
      </c>
      <c r="J268" s="5"/>
      <c r="K268" s="5"/>
      <c r="L268" s="5"/>
      <c r="M268" s="5"/>
      <c r="N268" s="11">
        <v>-8282</v>
      </c>
      <c r="O268" s="12"/>
      <c r="P268" s="11">
        <v>-5305</v>
      </c>
      <c r="Q268" s="12"/>
      <c r="R268" s="11">
        <f t="shared" si="35"/>
        <v>-2977</v>
      </c>
      <c r="S268" s="12"/>
      <c r="T268" s="11">
        <v>-14976</v>
      </c>
    </row>
    <row r="269" spans="1:20" outlineLevel="2">
      <c r="A269" s="11">
        <v>-3058</v>
      </c>
      <c r="B269" s="12" t="s">
        <v>276</v>
      </c>
      <c r="C269" s="11">
        <v>-3150</v>
      </c>
      <c r="D269" s="12"/>
      <c r="E269" s="11">
        <f t="shared" si="34"/>
        <v>92</v>
      </c>
      <c r="F269" s="5"/>
      <c r="G269" s="5"/>
      <c r="H269" s="5"/>
      <c r="I269" s="5" t="s">
        <v>267</v>
      </c>
      <c r="J269" s="5"/>
      <c r="K269" s="5"/>
      <c r="L269" s="5"/>
      <c r="M269" s="5"/>
      <c r="N269" s="11">
        <v>-13389</v>
      </c>
      <c r="O269" s="12"/>
      <c r="P269" s="11">
        <v>-8560</v>
      </c>
      <c r="Q269" s="12"/>
      <c r="R269" s="11">
        <f t="shared" si="35"/>
        <v>-4829</v>
      </c>
      <c r="S269" s="12"/>
      <c r="T269" s="11">
        <v>-24211</v>
      </c>
    </row>
    <row r="270" spans="1:20" outlineLevel="2">
      <c r="A270" s="11">
        <v>-1662</v>
      </c>
      <c r="B270" s="12"/>
      <c r="C270" s="11">
        <v>-6345</v>
      </c>
      <c r="D270" s="12"/>
      <c r="E270" s="11">
        <f t="shared" si="34"/>
        <v>4683</v>
      </c>
      <c r="F270" s="5"/>
      <c r="G270" s="5"/>
      <c r="H270" s="5"/>
      <c r="I270" s="5" t="s">
        <v>268</v>
      </c>
      <c r="J270" s="5"/>
      <c r="K270" s="5"/>
      <c r="L270" s="5"/>
      <c r="M270" s="5"/>
      <c r="N270" s="11">
        <v>-18652</v>
      </c>
      <c r="O270" s="12"/>
      <c r="P270" s="11">
        <v>-21015</v>
      </c>
      <c r="Q270" s="12"/>
      <c r="R270" s="11">
        <f t="shared" si="35"/>
        <v>2363</v>
      </c>
      <c r="S270" s="12"/>
      <c r="T270" s="11">
        <v>-56250</v>
      </c>
    </row>
    <row r="271" spans="1:20" ht="18" outlineLevel="2" thickBot="1">
      <c r="A271" s="14">
        <v>-5376</v>
      </c>
      <c r="B271" s="12"/>
      <c r="C271" s="14">
        <v>-5125</v>
      </c>
      <c r="D271" s="12"/>
      <c r="E271" s="14">
        <f t="shared" si="34"/>
        <v>-251</v>
      </c>
      <c r="F271" s="5"/>
      <c r="G271" s="5"/>
      <c r="H271" s="5"/>
      <c r="I271" s="5" t="s">
        <v>269</v>
      </c>
      <c r="J271" s="5"/>
      <c r="K271" s="5"/>
      <c r="L271" s="5"/>
      <c r="M271" s="5"/>
      <c r="N271" s="14">
        <v>-24000</v>
      </c>
      <c r="O271" s="12"/>
      <c r="P271" s="14">
        <v>-22500</v>
      </c>
      <c r="Q271" s="12"/>
      <c r="R271" s="14">
        <f t="shared" si="35"/>
        <v>-1500</v>
      </c>
      <c r="S271" s="12"/>
      <c r="T271" s="14">
        <v>-27630</v>
      </c>
    </row>
    <row r="272" spans="1:20" ht="18" outlineLevel="1" thickBot="1">
      <c r="A272" s="15">
        <f>ROUND(SUM(A261:A271),5)</f>
        <v>-15925</v>
      </c>
      <c r="B272" s="12"/>
      <c r="C272" s="15">
        <f>ROUND(SUM(C261:C271),5)</f>
        <v>-10445</v>
      </c>
      <c r="D272" s="12"/>
      <c r="E272" s="15">
        <f t="shared" si="34"/>
        <v>-5480</v>
      </c>
      <c r="F272" s="5"/>
      <c r="G272" s="5"/>
      <c r="H272" s="5" t="s">
        <v>270</v>
      </c>
      <c r="I272" s="5"/>
      <c r="J272" s="5"/>
      <c r="K272" s="5"/>
      <c r="L272" s="5"/>
      <c r="M272" s="5"/>
      <c r="N272" s="15">
        <f>ROUND(SUM(N261:N271),5)</f>
        <v>-86606</v>
      </c>
      <c r="O272" s="12"/>
      <c r="P272" s="15">
        <f>ROUND(SUM(P261:P271),5)</f>
        <v>-42848</v>
      </c>
      <c r="Q272" s="12"/>
      <c r="R272" s="15">
        <f t="shared" si="35"/>
        <v>-43758</v>
      </c>
      <c r="S272" s="12"/>
      <c r="T272" s="15">
        <f>ROUND(SUM(T261:T271),5)</f>
        <v>-59713</v>
      </c>
    </row>
    <row r="273" spans="1:20" ht="30" customHeight="1" thickBot="1">
      <c r="A273" s="35">
        <f>ROUND(A234+A260-A272,5)</f>
        <v>7516</v>
      </c>
      <c r="B273" s="30"/>
      <c r="C273" s="35">
        <f>ROUND(C234+C260-C272,5)</f>
        <v>10030</v>
      </c>
      <c r="D273" s="30"/>
      <c r="E273" s="28">
        <f>A273-C273</f>
        <v>-2514</v>
      </c>
      <c r="F273" s="30"/>
      <c r="G273" s="30" t="s">
        <v>271</v>
      </c>
      <c r="H273" s="30"/>
      <c r="I273" s="30"/>
      <c r="J273" s="30"/>
      <c r="K273" s="30"/>
      <c r="L273" s="30"/>
      <c r="M273" s="30"/>
      <c r="N273" s="35">
        <f>ROUND(N234+N260-N272,5)</f>
        <v>76314.25</v>
      </c>
      <c r="O273" s="30"/>
      <c r="P273" s="35">
        <f>ROUND(P234+P260-P272,5)</f>
        <v>34178</v>
      </c>
      <c r="Q273" s="30"/>
      <c r="R273" s="28">
        <f>N273-P273</f>
        <v>42136.25</v>
      </c>
      <c r="S273" s="30"/>
      <c r="T273" s="35">
        <f>ROUND(T234+T260-T272,5)</f>
        <v>-4534</v>
      </c>
    </row>
    <row r="274" spans="1:20" ht="30" customHeight="1" thickTop="1" thickBot="1">
      <c r="A274" s="35">
        <f>ROUND(A233+A273,5)</f>
        <v>-75552</v>
      </c>
      <c r="B274" s="30"/>
      <c r="C274" s="35">
        <f>ROUND(C233+C273,5)</f>
        <v>-76977</v>
      </c>
      <c r="D274" s="30"/>
      <c r="E274" s="28">
        <f>A274-C274</f>
        <v>1425</v>
      </c>
      <c r="F274" s="30" t="s">
        <v>272</v>
      </c>
      <c r="G274" s="30"/>
      <c r="H274" s="30"/>
      <c r="I274" s="30"/>
      <c r="J274" s="30"/>
      <c r="K274" s="30"/>
      <c r="L274" s="30"/>
      <c r="M274" s="30"/>
      <c r="N274" s="35">
        <f>ROUND(N233+N273,5)</f>
        <v>224043.25</v>
      </c>
      <c r="O274" s="30"/>
      <c r="P274" s="35">
        <f>ROUND(P233+P273,5)</f>
        <v>77504</v>
      </c>
      <c r="Q274" s="30"/>
      <c r="R274" s="28">
        <f>N274-P274</f>
        <v>146539.25</v>
      </c>
      <c r="S274" s="30"/>
      <c r="T274" s="35">
        <f>ROUND(T233+T273,5)</f>
        <v>-4534</v>
      </c>
    </row>
    <row r="275" spans="1:20" ht="18.75" thickTop="1" thickBot="1">
      <c r="E275" s="17"/>
      <c r="I275" s="18" t="s">
        <v>274</v>
      </c>
      <c r="N275" s="37">
        <v>-856441.68</v>
      </c>
      <c r="R275" s="17"/>
    </row>
    <row r="276" spans="1:20" ht="30" customHeight="1">
      <c r="A276" s="35">
        <f>A274+A275</f>
        <v>-75552</v>
      </c>
      <c r="B276" s="30"/>
      <c r="C276" s="35">
        <f>C274+C275</f>
        <v>-76977</v>
      </c>
      <c r="D276" s="30"/>
      <c r="E276" s="35">
        <f>E274+E275</f>
        <v>1425</v>
      </c>
      <c r="F276" s="30"/>
      <c r="G276" s="30" t="s">
        <v>272</v>
      </c>
      <c r="H276" s="30"/>
      <c r="I276" s="30"/>
      <c r="J276" s="30"/>
      <c r="K276" s="30"/>
      <c r="L276" s="30"/>
      <c r="M276" s="30"/>
      <c r="N276" s="35">
        <f>N274+N275</f>
        <v>-632398.43000000005</v>
      </c>
      <c r="O276" s="30"/>
      <c r="P276" s="35">
        <f>P274+P275</f>
        <v>77504</v>
      </c>
      <c r="Q276" s="30"/>
      <c r="R276" s="35">
        <f>N276-P276</f>
        <v>-709902.43</v>
      </c>
      <c r="S276" s="30"/>
      <c r="T276" s="35">
        <f>T274+T275</f>
        <v>-4534</v>
      </c>
    </row>
  </sheetData>
  <pageMargins left="0.1" right="0.1" top="0.75" bottom="0.35" header="0.25" footer="0.15"/>
  <pageSetup scale="78" orientation="landscape" r:id="rId1"/>
  <headerFooter>
    <oddHeader>&amp;L&amp;"Arial,Bold"&amp;8&amp;D
&amp;T&amp;C&amp;"Arial,Bold"&amp;12 Town of Dewey Beach
&amp;14 Actual vs. Budget
&amp;10 July 2015</oddHeader>
    <oddFooter>&amp;R&amp;"Arial,Bold"&amp;8 Page &amp;P of &amp;N</oddFooter>
  </headerFooter>
  <rowBreaks count="1" manualBreakCount="1">
    <brk id="2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Ashleigh</cp:lastModifiedBy>
  <cp:lastPrinted>2015-08-19T17:08:29Z</cp:lastPrinted>
  <dcterms:created xsi:type="dcterms:W3CDTF">2015-07-21T19:41:36Z</dcterms:created>
  <dcterms:modified xsi:type="dcterms:W3CDTF">2015-08-25T19:25:48Z</dcterms:modified>
</cp:coreProperties>
</file>