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Sheet1!$F:$M,Sheet1!$1:$2</definedName>
  </definedNames>
  <calcPr calcId="125725"/>
</workbook>
</file>

<file path=xl/calcChain.xml><?xml version="1.0" encoding="utf-8"?>
<calcChain xmlns="http://schemas.openxmlformats.org/spreadsheetml/2006/main">
  <c r="R219" i="1"/>
  <c r="E219"/>
  <c r="R111"/>
  <c r="E111"/>
  <c r="R248"/>
  <c r="R247"/>
  <c r="R246"/>
  <c r="R245"/>
  <c r="R243"/>
  <c r="R242"/>
  <c r="R241"/>
  <c r="R240"/>
  <c r="R239"/>
  <c r="R238"/>
  <c r="R237"/>
  <c r="R230"/>
  <c r="R229"/>
  <c r="R228"/>
  <c r="R227"/>
  <c r="R226"/>
  <c r="R225"/>
  <c r="R220"/>
  <c r="R218"/>
  <c r="R215"/>
  <c r="R213"/>
  <c r="R212"/>
  <c r="R211"/>
  <c r="R208"/>
  <c r="R207"/>
  <c r="R206"/>
  <c r="R205"/>
  <c r="R203"/>
  <c r="R202"/>
  <c r="R198"/>
  <c r="R197"/>
  <c r="R195"/>
  <c r="R194"/>
  <c r="R193"/>
  <c r="R192"/>
  <c r="R189"/>
  <c r="R188"/>
  <c r="R187"/>
  <c r="R185"/>
  <c r="R181"/>
  <c r="R180"/>
  <c r="R178"/>
  <c r="R177"/>
  <c r="R176"/>
  <c r="R175"/>
  <c r="R173"/>
  <c r="R172"/>
  <c r="R171"/>
  <c r="R169"/>
  <c r="R168"/>
  <c r="R167"/>
  <c r="R166"/>
  <c r="R161"/>
  <c r="R160"/>
  <c r="R159"/>
  <c r="R156"/>
  <c r="R155"/>
  <c r="R154"/>
  <c r="R153"/>
  <c r="R151"/>
  <c r="R150"/>
  <c r="R145"/>
  <c r="R144"/>
  <c r="R143"/>
  <c r="R141"/>
  <c r="R140"/>
  <c r="R139"/>
  <c r="R138"/>
  <c r="R136"/>
  <c r="R135"/>
  <c r="R134"/>
  <c r="R132"/>
  <c r="R131"/>
  <c r="R130"/>
  <c r="R128"/>
  <c r="R127"/>
  <c r="R126"/>
  <c r="R125"/>
  <c r="R124"/>
  <c r="R123"/>
  <c r="R118"/>
  <c r="R117"/>
  <c r="R116"/>
  <c r="R113"/>
  <c r="R112"/>
  <c r="R110"/>
  <c r="R109"/>
  <c r="R108"/>
  <c r="R106"/>
  <c r="R105"/>
  <c r="R104"/>
  <c r="R101"/>
  <c r="R100"/>
  <c r="R99"/>
  <c r="R98"/>
  <c r="R96"/>
  <c r="R95"/>
  <c r="R94"/>
  <c r="R93"/>
  <c r="R88"/>
  <c r="R87"/>
  <c r="R86"/>
  <c r="R84"/>
  <c r="R83"/>
  <c r="R82"/>
  <c r="R81"/>
  <c r="R80"/>
  <c r="R78"/>
  <c r="R77"/>
  <c r="R76"/>
  <c r="R74"/>
  <c r="R73"/>
  <c r="R72"/>
  <c r="R71"/>
  <c r="R70"/>
  <c r="R69"/>
  <c r="R67"/>
  <c r="R66"/>
  <c r="R65"/>
  <c r="R64"/>
  <c r="R63"/>
  <c r="R62"/>
  <c r="R61"/>
  <c r="R60"/>
  <c r="R59"/>
  <c r="R58"/>
  <c r="R57"/>
  <c r="R56"/>
  <c r="R55"/>
  <c r="R54"/>
  <c r="R47"/>
  <c r="R45"/>
  <c r="R44"/>
  <c r="R43"/>
  <c r="R42"/>
  <c r="R41"/>
  <c r="R40"/>
  <c r="R39"/>
  <c r="R38"/>
  <c r="R37"/>
  <c r="R36"/>
  <c r="R35"/>
  <c r="R34"/>
  <c r="R32"/>
  <c r="R31"/>
  <c r="R30"/>
  <c r="R29"/>
  <c r="R28"/>
  <c r="R27"/>
  <c r="R26"/>
  <c r="R25"/>
  <c r="R24"/>
  <c r="R23"/>
  <c r="R22"/>
  <c r="R20"/>
  <c r="R19"/>
  <c r="R17"/>
  <c r="R16"/>
  <c r="R15"/>
  <c r="R14"/>
  <c r="R12"/>
  <c r="R11"/>
  <c r="R10"/>
  <c r="R9"/>
  <c r="R7"/>
  <c r="R6"/>
  <c r="E248"/>
  <c r="E247"/>
  <c r="E246"/>
  <c r="E245"/>
  <c r="E243"/>
  <c r="E242"/>
  <c r="E241"/>
  <c r="E240"/>
  <c r="E239"/>
  <c r="E238"/>
  <c r="E237"/>
  <c r="E230"/>
  <c r="E229"/>
  <c r="E228"/>
  <c r="E227"/>
  <c r="E226"/>
  <c r="E225"/>
  <c r="E220"/>
  <c r="E218"/>
  <c r="E215"/>
  <c r="E213"/>
  <c r="E212"/>
  <c r="E211"/>
  <c r="E208"/>
  <c r="E207"/>
  <c r="E205"/>
  <c r="E206"/>
  <c r="E203"/>
  <c r="E202"/>
  <c r="E198"/>
  <c r="E197"/>
  <c r="E195"/>
  <c r="E194"/>
  <c r="E193"/>
  <c r="E192"/>
  <c r="E189"/>
  <c r="E188"/>
  <c r="E187"/>
  <c r="E185"/>
  <c r="E181"/>
  <c r="E180"/>
  <c r="E178"/>
  <c r="E177"/>
  <c r="E176"/>
  <c r="E175"/>
  <c r="E172"/>
  <c r="E171"/>
  <c r="E169"/>
  <c r="E168"/>
  <c r="E167"/>
  <c r="E166"/>
  <c r="E161"/>
  <c r="E160"/>
  <c r="E159"/>
  <c r="E156"/>
  <c r="E155"/>
  <c r="E154"/>
  <c r="E153"/>
  <c r="E151"/>
  <c r="E150"/>
  <c r="E145"/>
  <c r="E144"/>
  <c r="E143"/>
  <c r="E141"/>
  <c r="E140"/>
  <c r="E139"/>
  <c r="E138"/>
  <c r="E136"/>
  <c r="E135"/>
  <c r="E134"/>
  <c r="E131"/>
  <c r="E130"/>
  <c r="E128"/>
  <c r="E127"/>
  <c r="E126"/>
  <c r="E125"/>
  <c r="E124"/>
  <c r="E123"/>
  <c r="E118"/>
  <c r="E117"/>
  <c r="E116"/>
  <c r="E113"/>
  <c r="E112"/>
  <c r="E110"/>
  <c r="E109"/>
  <c r="E108"/>
  <c r="E106"/>
  <c r="E105"/>
  <c r="E104"/>
  <c r="E101"/>
  <c r="E100"/>
  <c r="E99"/>
  <c r="E98"/>
  <c r="E96"/>
  <c r="E95"/>
  <c r="E94"/>
  <c r="E93"/>
  <c r="E88"/>
  <c r="E87"/>
  <c r="E86"/>
  <c r="E84"/>
  <c r="E83"/>
  <c r="E82"/>
  <c r="E81"/>
  <c r="E80"/>
  <c r="E78"/>
  <c r="E77"/>
  <c r="E76"/>
  <c r="E73"/>
  <c r="E72"/>
  <c r="E71"/>
  <c r="E70"/>
  <c r="E69"/>
  <c r="E67"/>
  <c r="E66"/>
  <c r="E65"/>
  <c r="E64"/>
  <c r="E63"/>
  <c r="E62"/>
  <c r="E61"/>
  <c r="E60"/>
  <c r="E59"/>
  <c r="E58"/>
  <c r="E57"/>
  <c r="E56"/>
  <c r="E55"/>
  <c r="E54"/>
  <c r="E47"/>
  <c r="E45"/>
  <c r="E44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N246"/>
  <c r="A246"/>
  <c r="T243"/>
  <c r="T247" s="1"/>
  <c r="T248" s="1"/>
  <c r="P243"/>
  <c r="P247" s="1"/>
  <c r="P248" s="1"/>
  <c r="N243"/>
  <c r="N247" s="1"/>
  <c r="N248" s="1"/>
  <c r="C243"/>
  <c r="C247" s="1"/>
  <c r="C248" s="1"/>
  <c r="A243"/>
  <c r="A247" s="1"/>
  <c r="A248" s="1"/>
  <c r="T230"/>
  <c r="P230"/>
  <c r="N230"/>
  <c r="C230"/>
  <c r="A230"/>
  <c r="T221"/>
  <c r="P221"/>
  <c r="N221"/>
  <c r="C221"/>
  <c r="A221"/>
  <c r="T216"/>
  <c r="P216"/>
  <c r="N216"/>
  <c r="R216" s="1"/>
  <c r="C216"/>
  <c r="A216"/>
  <c r="E216" s="1"/>
  <c r="T208"/>
  <c r="C208"/>
  <c r="T207"/>
  <c r="P207"/>
  <c r="P208" s="1"/>
  <c r="N207"/>
  <c r="C207"/>
  <c r="A207"/>
  <c r="N203"/>
  <c r="A203"/>
  <c r="A208" s="1"/>
  <c r="T198"/>
  <c r="P198"/>
  <c r="N198"/>
  <c r="C198"/>
  <c r="A198"/>
  <c r="T195"/>
  <c r="P195"/>
  <c r="N195"/>
  <c r="C195"/>
  <c r="A195"/>
  <c r="T190"/>
  <c r="T199" s="1"/>
  <c r="P190"/>
  <c r="N190"/>
  <c r="R190" s="1"/>
  <c r="C190"/>
  <c r="A190"/>
  <c r="A199" s="1"/>
  <c r="E199" s="1"/>
  <c r="T181"/>
  <c r="P181"/>
  <c r="N181"/>
  <c r="C181"/>
  <c r="A181"/>
  <c r="T178"/>
  <c r="P178"/>
  <c r="N178"/>
  <c r="C178"/>
  <c r="A178"/>
  <c r="T173"/>
  <c r="P173"/>
  <c r="N173"/>
  <c r="C173"/>
  <c r="C182" s="1"/>
  <c r="C183" s="1"/>
  <c r="A173"/>
  <c r="A182" s="1"/>
  <c r="A183" s="1"/>
  <c r="E183" s="1"/>
  <c r="P162"/>
  <c r="P163" s="1"/>
  <c r="T161"/>
  <c r="P161"/>
  <c r="N161"/>
  <c r="C161"/>
  <c r="A161"/>
  <c r="T157"/>
  <c r="T162" s="1"/>
  <c r="T163" s="1"/>
  <c r="P157"/>
  <c r="N157"/>
  <c r="N162" s="1"/>
  <c r="C157"/>
  <c r="C162" s="1"/>
  <c r="C163" s="1"/>
  <c r="A157"/>
  <c r="A162" s="1"/>
  <c r="A163" s="1"/>
  <c r="E163" s="1"/>
  <c r="T145"/>
  <c r="P145"/>
  <c r="N145"/>
  <c r="C145"/>
  <c r="A145"/>
  <c r="T141"/>
  <c r="P141"/>
  <c r="N141"/>
  <c r="C141"/>
  <c r="A141"/>
  <c r="T136"/>
  <c r="P136"/>
  <c r="N136"/>
  <c r="C136"/>
  <c r="A136"/>
  <c r="T132"/>
  <c r="P132"/>
  <c r="P146" s="1"/>
  <c r="P147" s="1"/>
  <c r="N132"/>
  <c r="C132"/>
  <c r="A132"/>
  <c r="A146" s="1"/>
  <c r="A147" s="1"/>
  <c r="E147" s="1"/>
  <c r="T118"/>
  <c r="P118"/>
  <c r="N118"/>
  <c r="C118"/>
  <c r="A118"/>
  <c r="T114"/>
  <c r="T119" s="1"/>
  <c r="T120" s="1"/>
  <c r="P114"/>
  <c r="N114"/>
  <c r="R114" s="1"/>
  <c r="C114"/>
  <c r="A114"/>
  <c r="T106"/>
  <c r="P106"/>
  <c r="N106"/>
  <c r="C106"/>
  <c r="A106"/>
  <c r="T102"/>
  <c r="P102"/>
  <c r="N102"/>
  <c r="C102"/>
  <c r="A102"/>
  <c r="T88"/>
  <c r="P88"/>
  <c r="N88"/>
  <c r="C88"/>
  <c r="A88"/>
  <c r="T84"/>
  <c r="P84"/>
  <c r="N84"/>
  <c r="C84"/>
  <c r="A84"/>
  <c r="T78"/>
  <c r="P78"/>
  <c r="N78"/>
  <c r="C78"/>
  <c r="A78"/>
  <c r="T74"/>
  <c r="P74"/>
  <c r="N74"/>
  <c r="C74"/>
  <c r="A74"/>
  <c r="A89" s="1"/>
  <c r="A90" s="1"/>
  <c r="E90" s="1"/>
  <c r="T46"/>
  <c r="P46"/>
  <c r="N46"/>
  <c r="R46" s="1"/>
  <c r="C46"/>
  <c r="A46"/>
  <c r="E46" s="1"/>
  <c r="T21"/>
  <c r="P21"/>
  <c r="N21"/>
  <c r="R21" s="1"/>
  <c r="C21"/>
  <c r="A21"/>
  <c r="E21" s="1"/>
  <c r="T13"/>
  <c r="P13"/>
  <c r="N13"/>
  <c r="C13"/>
  <c r="A13"/>
  <c r="E221" l="1"/>
  <c r="P222"/>
  <c r="P223" s="1"/>
  <c r="R221"/>
  <c r="T222"/>
  <c r="T223" s="1"/>
  <c r="E114"/>
  <c r="N119"/>
  <c r="N120" s="1"/>
  <c r="A119"/>
  <c r="A120" s="1"/>
  <c r="A222"/>
  <c r="E190"/>
  <c r="E182"/>
  <c r="E173"/>
  <c r="N163"/>
  <c r="R163" s="1"/>
  <c r="R162"/>
  <c r="R157"/>
  <c r="E157"/>
  <c r="E162"/>
  <c r="E132"/>
  <c r="E146"/>
  <c r="R102"/>
  <c r="E102"/>
  <c r="E74"/>
  <c r="E89"/>
  <c r="A48"/>
  <c r="A49" s="1"/>
  <c r="N48"/>
  <c r="N49" s="1"/>
  <c r="N50" s="1"/>
  <c r="R50" s="1"/>
  <c r="R13"/>
  <c r="E13"/>
  <c r="C119"/>
  <c r="C120" s="1"/>
  <c r="P182"/>
  <c r="P183" s="1"/>
  <c r="C48"/>
  <c r="C49" s="1"/>
  <c r="C50" s="1"/>
  <c r="T48"/>
  <c r="T49" s="1"/>
  <c r="T50" s="1"/>
  <c r="P48"/>
  <c r="P49" s="1"/>
  <c r="P50" s="1"/>
  <c r="C146"/>
  <c r="C147" s="1"/>
  <c r="T146"/>
  <c r="T147" s="1"/>
  <c r="N146"/>
  <c r="N199"/>
  <c r="R199" s="1"/>
  <c r="T182"/>
  <c r="T183" s="1"/>
  <c r="P199"/>
  <c r="C222"/>
  <c r="C223" s="1"/>
  <c r="C89"/>
  <c r="C90" s="1"/>
  <c r="T89"/>
  <c r="T90" s="1"/>
  <c r="P89"/>
  <c r="P90" s="1"/>
  <c r="N89"/>
  <c r="P119"/>
  <c r="P120" s="1"/>
  <c r="N182"/>
  <c r="C199"/>
  <c r="N208"/>
  <c r="N222"/>
  <c r="T232"/>
  <c r="P232" l="1"/>
  <c r="P233" s="1"/>
  <c r="P249" s="1"/>
  <c r="E119"/>
  <c r="R120"/>
  <c r="C232"/>
  <c r="C233" s="1"/>
  <c r="C249" s="1"/>
  <c r="E120"/>
  <c r="R119"/>
  <c r="N90"/>
  <c r="R90" s="1"/>
  <c r="R89"/>
  <c r="N223"/>
  <c r="R223" s="1"/>
  <c r="R222"/>
  <c r="A223"/>
  <c r="E222"/>
  <c r="N183"/>
  <c r="R183" s="1"/>
  <c r="R182"/>
  <c r="N147"/>
  <c r="R147" s="1"/>
  <c r="R146"/>
  <c r="E48"/>
  <c r="R49"/>
  <c r="R48"/>
  <c r="A50"/>
  <c r="E50" s="1"/>
  <c r="E49"/>
  <c r="T233"/>
  <c r="T249" s="1"/>
  <c r="N232" l="1"/>
  <c r="R232" s="1"/>
  <c r="E223"/>
  <c r="A232"/>
  <c r="E232" s="1"/>
  <c r="N233" l="1"/>
  <c r="N249" s="1"/>
  <c r="R249" s="1"/>
  <c r="A233"/>
  <c r="E233" s="1"/>
  <c r="R233" l="1"/>
  <c r="A249"/>
  <c r="E249" s="1"/>
</calcChain>
</file>

<file path=xl/sharedStrings.xml><?xml version="1.0" encoding="utf-8"?>
<sst xmlns="http://schemas.openxmlformats.org/spreadsheetml/2006/main" count="253" uniqueCount="252">
  <si>
    <t>Jul 13</t>
  </si>
  <si>
    <t>Budget</t>
  </si>
  <si>
    <t>Apr - Jul 13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</si>
  <si>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</si>
  <si>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</si>
  <si>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</si>
  <si>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</si>
  <si>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</si>
  <si>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</si>
  <si>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</si>
  <si>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</si>
  <si>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</si>
  <si>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</si>
  <si>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</si>
  <si>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</si>
  <si>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</si>
  <si>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</si>
  <si>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</si>
  <si>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</si>
  <si>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</si>
  <si>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</si>
  <si>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</si>
  <si>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</si>
  <si>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</si>
  <si>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</si>
  <si>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</si>
  <si>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</si>
  <si>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</si>
  <si>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</si>
  <si>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</si>
  <si>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</si>
  <si>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</si>
  <si>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</si>
  <si>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</si>
  <si>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</si>
  <si>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</si>
  <si>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</si>
  <si>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</si>
  <si>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</si>
  <si>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</si>
  <si>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</si>
  <si>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</si>
  <si>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</si>
  <si>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</si>
  <si>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</si>
  <si>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</si>
  <si>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</si>
  <si>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</si>
  <si>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</si>
  <si>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</si>
  <si>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</si>
  <si>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</si>
  <si>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</si>
  <si>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</si>
  <si>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</si>
  <si>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</si>
  <si>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</si>
  <si>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</si>
  <si>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</si>
  <si>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</si>
  <si>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</si>
  <si>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</si>
  <si>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</si>
  <si>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</si>
  <si>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</si>
  <si>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</si>
  <si>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</si>
  <si>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</si>
  <si>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</si>
  <si>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</si>
  <si>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</si>
  <si>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</si>
  <si>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</si>
  <si>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</si>
  <si>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</si>
  <si>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</si>
  <si>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</si>
  <si>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</si>
  <si>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</si>
  <si>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</si>
  <si>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</si>
  <si>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</si>
  <si>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</si>
  <si>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</si>
  <si>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</si>
  <si>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</si>
  <si>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</si>
  <si>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</si>
  <si>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</si>
  <si>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</si>
  <si>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</si>
  <si>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</si>
  <si>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</si>
  <si>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</si>
  <si>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</si>
  <si>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</si>
  <si>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</si>
  <si>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</si>
  <si>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</si>
  <si>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</si>
  <si>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</si>
  <si>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</si>
  <si>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</si>
  <si>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</si>
  <si>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</si>
  <si>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</si>
  <si>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</si>
  <si>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</si>
  <si>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</si>
  <si>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</si>
  <si>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</si>
  <si>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</si>
  <si>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</si>
  <si>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</si>
  <si>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</si>
  <si>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</si>
  <si>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</si>
  <si>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</si>
  <si>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</si>
  <si>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</si>
  <si>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</si>
  <si>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</si>
  <si>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</si>
  <si>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</si>
  <si>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</si>
  <si>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</si>
  <si>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</si>
  <si>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</si>
  <si>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</si>
  <si>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</si>
  <si>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</si>
  <si>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</si>
  <si>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</si>
  <si>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</si>
  <si>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</si>
  <si>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</si>
  <si>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</si>
  <si>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</si>
  <si>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</si>
  <si>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</si>
  <si>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</si>
  <si>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</si>
  <si>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</si>
  <si>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</si>
  <si>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</si>
  <si>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</si>
  <si>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</si>
  <si>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</si>
  <si>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</si>
  <si>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</si>
  <si>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</si>
  <si>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</si>
  <si>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</si>
  <si>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</si>
  <si>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</si>
  <si>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</si>
  <si>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</si>
  <si>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</si>
  <si>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</si>
  <si>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</si>
  <si>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</si>
  <si>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</si>
  <si>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</si>
  <si>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</si>
  <si>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</si>
  <si>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</si>
  <si>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</si>
  <si>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</si>
  <si>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</si>
  <si>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</si>
  <si>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</si>
  <si>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</si>
  <si>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</si>
  <si>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</si>
  <si>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</si>
  <si>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</si>
  <si>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</si>
  <si>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</si>
  <si>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</si>
  <si>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</si>
  <si>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</si>
  <si>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</si>
  <si>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</si>
  <si>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</si>
  <si>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</si>
  <si>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</si>
  <si>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</si>
  <si>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</si>
  <si>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</si>
  <si>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</si>
  <si>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</si>
  <si>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</si>
  <si>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</si>
  <si>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</si>
  <si>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</si>
  <si>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</si>
  <si>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</si>
  <si>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</si>
  <si>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</si>
  <si>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</si>
  <si>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</si>
  <si>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</si>
  <si>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</si>
  <si>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</si>
  <si>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</si>
  <si>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</si>
  <si>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</si>
  <si>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</si>
  <si>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</si>
  <si>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</si>
  <si>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</si>
  <si>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</si>
  <si>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</si>
  <si>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</si>
  <si>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</si>
  <si>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</si>
  <si>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</si>
  <si>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</si>
  <si>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</si>
  <si>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</si>
  <si>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</si>
  <si>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</si>
  <si>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</si>
  <si>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</si>
  <si>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</si>
  <si>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</si>
  <si>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</si>
  <si>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</si>
  <si>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</si>
  <si>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</si>
  <si>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</si>
  <si>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</si>
  <si>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</si>
  <si>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</si>
  <si>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</si>
  <si>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</si>
  <si>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</si>
  <si>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</si>
  <si>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</si>
  <si>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</si>
  <si>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</si>
  <si>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</si>
  <si>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</si>
  <si>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</si>
  <si>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9030011 · Beautification - Expense</t>
  </si>
  <si>
    <t>Total 9030000 · Street Hwy Below-The-Line</t>
  </si>
  <si>
    <t>Total Other Income</t>
  </si>
  <si>
    <t>Net Other Income</t>
  </si>
  <si>
    <t>Net Income</t>
  </si>
  <si>
    <t>$$Diff</t>
  </si>
  <si>
    <t>6020059 · Payroll Funds Received</t>
  </si>
  <si>
    <t>6080051 · Payroll Funds Recd.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</si>
</sst>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i/>
      <sz val="12"/>
      <color rgb="FF000000"/>
      <name val="Arial Unicode MS"/>
      <family val="2"/>
    </font>
    <font>
      <i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3" fontId="2" fillId="0" borderId="0" xfId="0" applyNumberFormat="1" applyFont="1"/>
    <xf numFmtId="3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4" xfId="0" applyNumberFormat="1" applyFont="1" applyFill="1" applyBorder="1"/>
    <xf numFmtId="3" fontId="1" fillId="3" borderId="0" xfId="0" applyNumberFormat="1" applyFont="1" applyFill="1"/>
    <xf numFmtId="3" fontId="1" fillId="3" borderId="6" xfId="0" applyNumberFormat="1" applyFont="1" applyFill="1" applyBorder="1"/>
    <xf numFmtId="3" fontId="1" fillId="3" borderId="5" xfId="0" applyNumberFormat="1" applyFont="1" applyFill="1" applyBorder="1"/>
    <xf numFmtId="3" fontId="4" fillId="3" borderId="0" xfId="0" applyNumberFormat="1" applyFont="1" applyFill="1"/>
    <xf numFmtId="49" fontId="4" fillId="3" borderId="0" xfId="0" applyNumberFormat="1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workbookViewId="0">
      <pane xSplit="1" ySplit="2" topLeftCell="B217" activePane="bottomRight" state="frozenSplit"/>
      <selection pane="topRight" activeCell="I1" sqref="I1"/>
      <selection pane="bottomLeft" activeCell="A3" sqref="A3"/>
      <selection pane="bottomRight" activeCell="N234" sqref="N234"/>
    </sheetView>
  </sheetViews>
  <sheetFormatPr defaultRowHeight="17.25" outlineLevelRow="4"/>
  <cols>
    <col min="1" max="1" width="11.42578125" style="18" bestFit="1" customWidth="1"/>
    <col min="2" max="2" width="2.28515625" style="10" customWidth="1"/>
    <col min="3" max="3" width="11.42578125" style="18" bestFit="1" customWidth="1"/>
    <col min="4" max="4" width="2.28515625" style="10" customWidth="1"/>
    <col min="5" max="5" width="11.42578125" style="18" bestFit="1" customWidth="1"/>
    <col min="6" max="12" width="3" style="9" customWidth="1"/>
    <col min="13" max="13" width="51" style="9" customWidth="1"/>
    <col min="14" max="14" width="14.5703125" style="18" bestFit="1" customWidth="1"/>
    <col min="15" max="15" width="2.28515625" style="10" customWidth="1"/>
    <col min="16" max="16" width="12.7109375" style="18" bestFit="1" customWidth="1"/>
    <col min="17" max="17" width="2.28515625" style="10" customWidth="1"/>
    <col min="18" max="18" width="11.42578125" style="18" bestFit="1" customWidth="1"/>
    <col min="19" max="19" width="2.28515625" style="10" customWidth="1"/>
    <col min="20" max="20" width="12.7109375" style="18" bestFit="1" customWidth="1"/>
    <col min="21" max="16384" width="9.140625" style="3"/>
  </cols>
  <sheetData>
    <row r="1" spans="1:20" ht="18" thickBot="1">
      <c r="A1" s="11"/>
      <c r="B1" s="2"/>
      <c r="C1" s="11"/>
      <c r="D1" s="2"/>
      <c r="E1" s="11"/>
      <c r="F1" s="1"/>
      <c r="G1" s="1"/>
      <c r="H1" s="1"/>
      <c r="I1" s="1"/>
      <c r="J1" s="1"/>
      <c r="K1" s="1"/>
      <c r="L1" s="1"/>
      <c r="M1" s="1"/>
      <c r="N1" s="11"/>
      <c r="O1" s="2"/>
      <c r="P1" s="11"/>
      <c r="Q1" s="2"/>
      <c r="R1" s="11"/>
      <c r="S1" s="2"/>
      <c r="T1" s="11"/>
    </row>
    <row r="2" spans="1:20" s="6" customFormat="1" ht="36" thickTop="1" thickBot="1">
      <c r="A2" s="12" t="s">
        <v>0</v>
      </c>
      <c r="B2" s="5"/>
      <c r="C2" s="12" t="s">
        <v>1</v>
      </c>
      <c r="D2" s="5"/>
      <c r="E2" s="12" t="s">
        <v>249</v>
      </c>
      <c r="F2" s="4"/>
      <c r="G2" s="4"/>
      <c r="H2" s="4"/>
      <c r="I2" s="4"/>
      <c r="J2" s="4"/>
      <c r="K2" s="4"/>
      <c r="L2" s="4"/>
      <c r="M2" s="4"/>
      <c r="N2" s="12" t="s">
        <v>2</v>
      </c>
      <c r="O2" s="5"/>
      <c r="P2" s="19" t="s">
        <v>3</v>
      </c>
      <c r="Q2" s="5"/>
      <c r="R2" s="12" t="s">
        <v>249</v>
      </c>
      <c r="S2" s="5"/>
      <c r="T2" s="19" t="s">
        <v>4</v>
      </c>
    </row>
    <row r="3" spans="1:20" ht="18" hidden="1" thickTop="1">
      <c r="A3" s="13"/>
      <c r="B3" s="7"/>
      <c r="C3" s="13"/>
      <c r="D3" s="7"/>
      <c r="E3" s="13"/>
      <c r="F3" s="1"/>
      <c r="G3" s="1" t="s">
        <v>5</v>
      </c>
      <c r="H3" s="1"/>
      <c r="I3" s="1"/>
      <c r="J3" s="1"/>
      <c r="K3" s="1"/>
      <c r="L3" s="1"/>
      <c r="M3" s="1"/>
      <c r="N3" s="13"/>
      <c r="O3" s="7"/>
      <c r="P3" s="13"/>
      <c r="Q3" s="7"/>
      <c r="R3" s="13"/>
      <c r="S3" s="7"/>
      <c r="T3" s="13"/>
    </row>
    <row r="4" spans="1:20" ht="18" outlineLevel="1" thickTop="1">
      <c r="A4" s="13"/>
      <c r="B4" s="7"/>
      <c r="C4" s="13"/>
      <c r="D4" s="7"/>
      <c r="E4" s="13"/>
      <c r="F4" s="1"/>
      <c r="G4" s="1"/>
      <c r="H4" s="1"/>
      <c r="I4" s="1" t="s">
        <v>6</v>
      </c>
      <c r="J4" s="1"/>
      <c r="K4" s="1"/>
      <c r="L4" s="1"/>
      <c r="M4" s="1"/>
      <c r="N4" s="13"/>
      <c r="O4" s="7"/>
      <c r="P4" s="13"/>
      <c r="Q4" s="7"/>
      <c r="R4" s="13"/>
      <c r="S4" s="7"/>
      <c r="T4" s="13"/>
    </row>
    <row r="5" spans="1:20" outlineLevel="2">
      <c r="A5" s="13"/>
      <c r="B5" s="7"/>
      <c r="C5" s="13"/>
      <c r="D5" s="7"/>
      <c r="E5" s="13"/>
      <c r="F5" s="1"/>
      <c r="G5" s="1"/>
      <c r="H5" s="1"/>
      <c r="I5" s="1"/>
      <c r="J5" s="1" t="s">
        <v>7</v>
      </c>
      <c r="K5" s="1"/>
      <c r="L5" s="1"/>
      <c r="M5" s="1"/>
      <c r="N5" s="13"/>
      <c r="O5" s="7"/>
      <c r="P5" s="13"/>
      <c r="Q5" s="7"/>
      <c r="R5" s="13"/>
      <c r="S5" s="7"/>
      <c r="T5" s="13"/>
    </row>
    <row r="6" spans="1:20" outlineLevel="2">
      <c r="A6" s="13">
        <v>26139.06</v>
      </c>
      <c r="B6" s="7"/>
      <c r="C6" s="13">
        <v>68785</v>
      </c>
      <c r="D6" s="7"/>
      <c r="E6" s="13">
        <f>A6-C6</f>
        <v>-42645.94</v>
      </c>
      <c r="F6" s="1"/>
      <c r="G6" s="1"/>
      <c r="H6" s="1"/>
      <c r="I6" s="1"/>
      <c r="J6" s="1"/>
      <c r="K6" s="1" t="s">
        <v>8</v>
      </c>
      <c r="L6" s="1"/>
      <c r="M6" s="1"/>
      <c r="N6" s="13">
        <v>137715.9</v>
      </c>
      <c r="O6" s="7"/>
      <c r="P6" s="13">
        <v>240200</v>
      </c>
      <c r="Q6" s="7"/>
      <c r="R6" s="13">
        <f>N6-P6</f>
        <v>-102484.1</v>
      </c>
      <c r="S6" s="7"/>
      <c r="T6" s="13">
        <v>480000</v>
      </c>
    </row>
    <row r="7" spans="1:20" outlineLevel="2">
      <c r="A7" s="13">
        <v>1848</v>
      </c>
      <c r="B7" s="7"/>
      <c r="C7" s="13">
        <v>0</v>
      </c>
      <c r="D7" s="7"/>
      <c r="E7" s="13">
        <f>A7-C7</f>
        <v>1848</v>
      </c>
      <c r="F7" s="1"/>
      <c r="G7" s="1"/>
      <c r="H7" s="1"/>
      <c r="I7" s="1"/>
      <c r="J7" s="1"/>
      <c r="K7" s="1" t="s">
        <v>9</v>
      </c>
      <c r="L7" s="1"/>
      <c r="M7" s="1"/>
      <c r="N7" s="13">
        <v>32295.42</v>
      </c>
      <c r="O7" s="7"/>
      <c r="P7" s="13">
        <v>39050</v>
      </c>
      <c r="Q7" s="7"/>
      <c r="R7" s="13">
        <f>N7-P7</f>
        <v>-6754.5800000000017</v>
      </c>
      <c r="S7" s="7"/>
      <c r="T7" s="13">
        <v>380000</v>
      </c>
    </row>
    <row r="8" spans="1:20" outlineLevel="3">
      <c r="A8" s="13"/>
      <c r="B8" s="7"/>
      <c r="C8" s="13"/>
      <c r="D8" s="7"/>
      <c r="E8" s="13"/>
      <c r="F8" s="1"/>
      <c r="G8" s="1"/>
      <c r="H8" s="1"/>
      <c r="I8" s="1"/>
      <c r="J8" s="1"/>
      <c r="K8" s="1" t="s">
        <v>10</v>
      </c>
      <c r="L8" s="1"/>
      <c r="M8" s="1"/>
      <c r="N8" s="13"/>
      <c r="O8" s="7"/>
      <c r="P8" s="13"/>
      <c r="Q8" s="7"/>
      <c r="R8" s="13"/>
      <c r="S8" s="7"/>
      <c r="T8" s="13"/>
    </row>
    <row r="9" spans="1:20" outlineLevel="3">
      <c r="A9" s="13">
        <v>2025</v>
      </c>
      <c r="B9" s="7"/>
      <c r="C9" s="13">
        <v>1200</v>
      </c>
      <c r="D9" s="7"/>
      <c r="E9" s="13">
        <f t="shared" ref="E9:E11" si="0">A9-C9</f>
        <v>825</v>
      </c>
      <c r="F9" s="1"/>
      <c r="G9" s="1"/>
      <c r="H9" s="1"/>
      <c r="I9" s="1"/>
      <c r="J9" s="1"/>
      <c r="K9" s="1"/>
      <c r="L9" s="1" t="s">
        <v>11</v>
      </c>
      <c r="M9" s="1"/>
      <c r="N9" s="13">
        <v>45910</v>
      </c>
      <c r="O9" s="7"/>
      <c r="P9" s="13">
        <v>30100</v>
      </c>
      <c r="Q9" s="7"/>
      <c r="R9" s="13">
        <f t="shared" ref="R9:R11" si="1">N9-P9</f>
        <v>15810</v>
      </c>
      <c r="S9" s="7"/>
      <c r="T9" s="13">
        <v>100000</v>
      </c>
    </row>
    <row r="10" spans="1:20" outlineLevel="3">
      <c r="A10" s="13">
        <v>0</v>
      </c>
      <c r="B10" s="7"/>
      <c r="C10" s="13">
        <v>0</v>
      </c>
      <c r="D10" s="7"/>
      <c r="E10" s="13">
        <f t="shared" si="0"/>
        <v>0</v>
      </c>
      <c r="F10" s="1"/>
      <c r="G10" s="1"/>
      <c r="H10" s="1"/>
      <c r="I10" s="1"/>
      <c r="J10" s="1"/>
      <c r="K10" s="1"/>
      <c r="L10" s="1" t="s">
        <v>12</v>
      </c>
      <c r="M10" s="1"/>
      <c r="N10" s="13">
        <v>491</v>
      </c>
      <c r="O10" s="7"/>
      <c r="P10" s="13">
        <v>0</v>
      </c>
      <c r="Q10" s="7"/>
      <c r="R10" s="13">
        <f t="shared" si="1"/>
        <v>491</v>
      </c>
      <c r="S10" s="7"/>
      <c r="T10" s="13">
        <v>0</v>
      </c>
    </row>
    <row r="11" spans="1:20" outlineLevel="3">
      <c r="A11" s="13">
        <v>3872</v>
      </c>
      <c r="B11" s="7"/>
      <c r="C11" s="13">
        <v>11700</v>
      </c>
      <c r="D11" s="7"/>
      <c r="E11" s="13">
        <f t="shared" si="0"/>
        <v>-7828</v>
      </c>
      <c r="F11" s="1"/>
      <c r="G11" s="1"/>
      <c r="H11" s="1"/>
      <c r="I11" s="1"/>
      <c r="J11" s="1"/>
      <c r="K11" s="1"/>
      <c r="L11" s="1" t="s">
        <v>13</v>
      </c>
      <c r="M11" s="1"/>
      <c r="N11" s="13">
        <v>85641</v>
      </c>
      <c r="O11" s="7"/>
      <c r="P11" s="13">
        <v>56700</v>
      </c>
      <c r="Q11" s="7"/>
      <c r="R11" s="13">
        <f t="shared" si="1"/>
        <v>28941</v>
      </c>
      <c r="S11" s="7"/>
      <c r="T11" s="13">
        <v>150000</v>
      </c>
    </row>
    <row r="12" spans="1:20" ht="18" outlineLevel="3" thickBot="1">
      <c r="A12" s="14">
        <v>35</v>
      </c>
      <c r="B12" s="7"/>
      <c r="C12" s="14">
        <v>275</v>
      </c>
      <c r="D12" s="7"/>
      <c r="E12" s="14">
        <f>A12-C12</f>
        <v>-240</v>
      </c>
      <c r="F12" s="1"/>
      <c r="G12" s="1"/>
      <c r="H12" s="1"/>
      <c r="I12" s="1"/>
      <c r="J12" s="1"/>
      <c r="K12" s="1"/>
      <c r="L12" s="1" t="s">
        <v>14</v>
      </c>
      <c r="M12" s="1"/>
      <c r="N12" s="14">
        <v>2469</v>
      </c>
      <c r="O12" s="7"/>
      <c r="P12" s="14">
        <v>5860</v>
      </c>
      <c r="Q12" s="7"/>
      <c r="R12" s="14">
        <f>N12-P12</f>
        <v>-3391</v>
      </c>
      <c r="S12" s="7"/>
      <c r="T12" s="14">
        <v>12000</v>
      </c>
    </row>
    <row r="13" spans="1:20" outlineLevel="2">
      <c r="A13" s="13">
        <f>ROUND(SUM(A8:A12),5)</f>
        <v>5932</v>
      </c>
      <c r="B13" s="7"/>
      <c r="C13" s="13">
        <f>ROUND(SUM(C8:C12),5)</f>
        <v>13175</v>
      </c>
      <c r="D13" s="7"/>
      <c r="E13" s="13">
        <f>A13-C13</f>
        <v>-7243</v>
      </c>
      <c r="F13" s="1"/>
      <c r="G13" s="1"/>
      <c r="H13" s="1"/>
      <c r="I13" s="1"/>
      <c r="J13" s="1"/>
      <c r="K13" s="1" t="s">
        <v>15</v>
      </c>
      <c r="L13" s="1"/>
      <c r="M13" s="1"/>
      <c r="N13" s="13">
        <f>ROUND(SUM(N8:N12),5)</f>
        <v>134511</v>
      </c>
      <c r="O13" s="7"/>
      <c r="P13" s="13">
        <f>ROUND(SUM(P8:P12),5)</f>
        <v>92660</v>
      </c>
      <c r="Q13" s="7"/>
      <c r="R13" s="13">
        <f>N13-P13</f>
        <v>41851</v>
      </c>
      <c r="S13" s="7"/>
      <c r="T13" s="13">
        <f>ROUND(SUM(T8:T12),5)</f>
        <v>262000</v>
      </c>
    </row>
    <row r="14" spans="1:20" ht="23.25" customHeight="1" outlineLevel="2">
      <c r="A14" s="13">
        <v>9553.98</v>
      </c>
      <c r="B14" s="7"/>
      <c r="C14" s="13">
        <v>8850</v>
      </c>
      <c r="D14" s="7"/>
      <c r="E14" s="13">
        <f t="shared" ref="E14:E17" si="2">A14-C14</f>
        <v>703.97999999999956</v>
      </c>
      <c r="F14" s="1"/>
      <c r="G14" s="1"/>
      <c r="H14" s="1"/>
      <c r="I14" s="1"/>
      <c r="J14" s="1"/>
      <c r="K14" s="1" t="s">
        <v>16</v>
      </c>
      <c r="L14" s="1"/>
      <c r="M14" s="1"/>
      <c r="N14" s="13">
        <v>16078.43</v>
      </c>
      <c r="O14" s="7"/>
      <c r="P14" s="13">
        <v>14650</v>
      </c>
      <c r="Q14" s="7"/>
      <c r="R14" s="13">
        <f t="shared" ref="R14:R17" si="3">N14-P14</f>
        <v>1428.4300000000003</v>
      </c>
      <c r="S14" s="7"/>
      <c r="T14" s="13">
        <v>32000</v>
      </c>
    </row>
    <row r="15" spans="1:20" outlineLevel="2">
      <c r="A15" s="13">
        <v>17000</v>
      </c>
      <c r="B15" s="7"/>
      <c r="C15" s="13">
        <v>17000</v>
      </c>
      <c r="D15" s="7"/>
      <c r="E15" s="13">
        <f t="shared" si="2"/>
        <v>0</v>
      </c>
      <c r="F15" s="1"/>
      <c r="G15" s="1"/>
      <c r="H15" s="1"/>
      <c r="I15" s="1"/>
      <c r="J15" s="1"/>
      <c r="K15" s="1" t="s">
        <v>17</v>
      </c>
      <c r="L15" s="1"/>
      <c r="M15" s="1"/>
      <c r="N15" s="13">
        <v>17000</v>
      </c>
      <c r="O15" s="7"/>
      <c r="P15" s="13">
        <v>17000</v>
      </c>
      <c r="Q15" s="7"/>
      <c r="R15" s="13">
        <f t="shared" si="3"/>
        <v>0</v>
      </c>
      <c r="S15" s="7"/>
      <c r="T15" s="13">
        <v>68000</v>
      </c>
    </row>
    <row r="16" spans="1:20" outlineLevel="2">
      <c r="A16" s="13">
        <v>2700</v>
      </c>
      <c r="B16" s="7"/>
      <c r="C16" s="13">
        <v>2060</v>
      </c>
      <c r="D16" s="7"/>
      <c r="E16" s="13">
        <f t="shared" si="2"/>
        <v>640</v>
      </c>
      <c r="F16" s="1"/>
      <c r="G16" s="1"/>
      <c r="H16" s="1"/>
      <c r="I16" s="1"/>
      <c r="J16" s="1"/>
      <c r="K16" s="1" t="s">
        <v>18</v>
      </c>
      <c r="L16" s="1"/>
      <c r="M16" s="1"/>
      <c r="N16" s="13">
        <v>5240</v>
      </c>
      <c r="O16" s="7"/>
      <c r="P16" s="13">
        <v>3655</v>
      </c>
      <c r="Q16" s="7"/>
      <c r="R16" s="13">
        <f t="shared" si="3"/>
        <v>1585</v>
      </c>
      <c r="S16" s="7"/>
      <c r="T16" s="13">
        <v>9000</v>
      </c>
    </row>
    <row r="17" spans="1:20" outlineLevel="2">
      <c r="A17" s="13">
        <v>725</v>
      </c>
      <c r="B17" s="7"/>
      <c r="C17" s="13">
        <v>435</v>
      </c>
      <c r="D17" s="7"/>
      <c r="E17" s="13">
        <f t="shared" si="2"/>
        <v>290</v>
      </c>
      <c r="F17" s="1"/>
      <c r="G17" s="1"/>
      <c r="H17" s="1"/>
      <c r="I17" s="1"/>
      <c r="J17" s="1"/>
      <c r="K17" s="1" t="s">
        <v>19</v>
      </c>
      <c r="L17" s="1"/>
      <c r="M17" s="1"/>
      <c r="N17" s="13">
        <v>975</v>
      </c>
      <c r="O17" s="7"/>
      <c r="P17" s="13">
        <v>960</v>
      </c>
      <c r="Q17" s="7"/>
      <c r="R17" s="13">
        <f t="shared" si="3"/>
        <v>15</v>
      </c>
      <c r="S17" s="7"/>
      <c r="T17" s="13">
        <v>2000</v>
      </c>
    </row>
    <row r="18" spans="1:20" outlineLevel="3">
      <c r="A18" s="13"/>
      <c r="B18" s="7"/>
      <c r="C18" s="13"/>
      <c r="D18" s="7"/>
      <c r="E18" s="13"/>
      <c r="F18" s="1"/>
      <c r="G18" s="1"/>
      <c r="H18" s="1"/>
      <c r="I18" s="1"/>
      <c r="J18" s="1"/>
      <c r="K18" s="1" t="s">
        <v>20</v>
      </c>
      <c r="L18" s="1"/>
      <c r="M18" s="1"/>
      <c r="N18" s="13"/>
      <c r="O18" s="7"/>
      <c r="P18" s="13"/>
      <c r="Q18" s="7"/>
      <c r="R18" s="13"/>
      <c r="S18" s="7"/>
      <c r="T18" s="13"/>
    </row>
    <row r="19" spans="1:20" outlineLevel="3">
      <c r="A19" s="13">
        <v>5075</v>
      </c>
      <c r="B19" s="7"/>
      <c r="C19" s="13">
        <v>5800</v>
      </c>
      <c r="D19" s="7"/>
      <c r="E19" s="13">
        <f t="shared" ref="E19:E44" si="4">A19-C19</f>
        <v>-725</v>
      </c>
      <c r="F19" s="1"/>
      <c r="G19" s="1"/>
      <c r="H19" s="1"/>
      <c r="I19" s="1"/>
      <c r="J19" s="1"/>
      <c r="K19" s="1"/>
      <c r="L19" s="1" t="s">
        <v>21</v>
      </c>
      <c r="M19" s="1"/>
      <c r="N19" s="13">
        <v>267495</v>
      </c>
      <c r="O19" s="7"/>
      <c r="P19" s="13">
        <v>274330</v>
      </c>
      <c r="Q19" s="7"/>
      <c r="R19" s="13">
        <f t="shared" ref="R19:R50" si="5">N19-P19</f>
        <v>-6835</v>
      </c>
      <c r="S19" s="7"/>
      <c r="T19" s="13">
        <v>275000</v>
      </c>
    </row>
    <row r="20" spans="1:20" ht="18" outlineLevel="3" thickBot="1">
      <c r="A20" s="14">
        <v>103580</v>
      </c>
      <c r="B20" s="7"/>
      <c r="C20" s="14">
        <v>52530</v>
      </c>
      <c r="D20" s="7"/>
      <c r="E20" s="14">
        <f>A20-C20</f>
        <v>51050</v>
      </c>
      <c r="F20" s="1"/>
      <c r="G20" s="1"/>
      <c r="H20" s="1"/>
      <c r="I20" s="1"/>
      <c r="J20" s="1"/>
      <c r="K20" s="1"/>
      <c r="L20" s="1" t="s">
        <v>22</v>
      </c>
      <c r="M20" s="1"/>
      <c r="N20" s="14">
        <v>218615</v>
      </c>
      <c r="O20" s="7"/>
      <c r="P20" s="14">
        <v>139345</v>
      </c>
      <c r="Q20" s="7"/>
      <c r="R20" s="14">
        <f>N20-P20</f>
        <v>79270</v>
      </c>
      <c r="S20" s="7"/>
      <c r="T20" s="14">
        <v>214000</v>
      </c>
    </row>
    <row r="21" spans="1:20" outlineLevel="2">
      <c r="A21" s="13">
        <f>ROUND(SUM(A18:A20),5)</f>
        <v>108655</v>
      </c>
      <c r="B21" s="7"/>
      <c r="C21" s="13">
        <f>ROUND(SUM(C18:C20),5)</f>
        <v>58330</v>
      </c>
      <c r="D21" s="7"/>
      <c r="E21" s="13">
        <f>A21-C21</f>
        <v>50325</v>
      </c>
      <c r="F21" s="1"/>
      <c r="G21" s="1"/>
      <c r="H21" s="1"/>
      <c r="I21" s="1"/>
      <c r="J21" s="1"/>
      <c r="K21" s="1" t="s">
        <v>23</v>
      </c>
      <c r="L21" s="1"/>
      <c r="M21" s="1"/>
      <c r="N21" s="13">
        <f>ROUND(SUM(N18:N20),5)</f>
        <v>486110</v>
      </c>
      <c r="O21" s="7"/>
      <c r="P21" s="13">
        <f>ROUND(SUM(P18:P20),5)</f>
        <v>413675</v>
      </c>
      <c r="Q21" s="7"/>
      <c r="R21" s="13">
        <f>N21-P21</f>
        <v>72435</v>
      </c>
      <c r="S21" s="7"/>
      <c r="T21" s="13">
        <f>ROUND(SUM(T18:T20),5)</f>
        <v>489000</v>
      </c>
    </row>
    <row r="22" spans="1:20" ht="25.5" customHeight="1" outlineLevel="2">
      <c r="A22" s="13">
        <v>59233.81</v>
      </c>
      <c r="B22" s="7"/>
      <c r="C22" s="13">
        <v>53075</v>
      </c>
      <c r="D22" s="7"/>
      <c r="E22" s="13">
        <f t="shared" si="4"/>
        <v>6158.8099999999977</v>
      </c>
      <c r="F22" s="1"/>
      <c r="G22" s="1"/>
      <c r="H22" s="1"/>
      <c r="I22" s="1"/>
      <c r="J22" s="1"/>
      <c r="K22" s="1" t="s">
        <v>24</v>
      </c>
      <c r="L22" s="1"/>
      <c r="M22" s="1"/>
      <c r="N22" s="13">
        <v>113255.55</v>
      </c>
      <c r="O22" s="7"/>
      <c r="P22" s="13">
        <v>88820</v>
      </c>
      <c r="Q22" s="7"/>
      <c r="R22" s="13">
        <f t="shared" si="5"/>
        <v>24435.550000000003</v>
      </c>
      <c r="S22" s="7"/>
      <c r="T22" s="13">
        <v>155000</v>
      </c>
    </row>
    <row r="23" spans="1:20" outlineLevel="2">
      <c r="A23" s="13">
        <v>61843.839999999997</v>
      </c>
      <c r="B23" s="7"/>
      <c r="C23" s="13">
        <v>49835</v>
      </c>
      <c r="D23" s="7"/>
      <c r="E23" s="13">
        <f t="shared" si="4"/>
        <v>12008.839999999997</v>
      </c>
      <c r="F23" s="1"/>
      <c r="G23" s="1"/>
      <c r="H23" s="1"/>
      <c r="I23" s="1"/>
      <c r="J23" s="1"/>
      <c r="K23" s="1" t="s">
        <v>25</v>
      </c>
      <c r="L23" s="1"/>
      <c r="M23" s="1"/>
      <c r="N23" s="13">
        <v>112886.91</v>
      </c>
      <c r="O23" s="7"/>
      <c r="P23" s="13">
        <v>112140</v>
      </c>
      <c r="Q23" s="7"/>
      <c r="R23" s="13">
        <f t="shared" si="5"/>
        <v>746.91000000000349</v>
      </c>
      <c r="S23" s="7"/>
      <c r="T23" s="13">
        <v>265000</v>
      </c>
    </row>
    <row r="24" spans="1:20" outlineLevel="2">
      <c r="A24" s="13">
        <v>1440</v>
      </c>
      <c r="B24" s="7"/>
      <c r="C24" s="13">
        <v>1755</v>
      </c>
      <c r="D24" s="7"/>
      <c r="E24" s="13">
        <f t="shared" si="4"/>
        <v>-315</v>
      </c>
      <c r="F24" s="1"/>
      <c r="G24" s="1"/>
      <c r="H24" s="1"/>
      <c r="I24" s="1"/>
      <c r="J24" s="1"/>
      <c r="K24" s="1" t="s">
        <v>26</v>
      </c>
      <c r="L24" s="1"/>
      <c r="M24" s="1"/>
      <c r="N24" s="13">
        <v>1990</v>
      </c>
      <c r="O24" s="7"/>
      <c r="P24" s="13">
        <v>2595</v>
      </c>
      <c r="Q24" s="7"/>
      <c r="R24" s="13">
        <f t="shared" si="5"/>
        <v>-605</v>
      </c>
      <c r="S24" s="7"/>
      <c r="T24" s="13">
        <v>4000</v>
      </c>
    </row>
    <row r="25" spans="1:20" outlineLevel="2">
      <c r="A25" s="13">
        <v>6206.6</v>
      </c>
      <c r="B25" s="7"/>
      <c r="C25" s="13">
        <v>1345</v>
      </c>
      <c r="D25" s="7"/>
      <c r="E25" s="13">
        <f t="shared" si="4"/>
        <v>4861.6000000000004</v>
      </c>
      <c r="F25" s="1"/>
      <c r="G25" s="1"/>
      <c r="H25" s="1"/>
      <c r="I25" s="1"/>
      <c r="J25" s="1"/>
      <c r="K25" s="1" t="s">
        <v>27</v>
      </c>
      <c r="L25" s="1"/>
      <c r="M25" s="1"/>
      <c r="N25" s="13">
        <v>33461.4</v>
      </c>
      <c r="O25" s="7"/>
      <c r="P25" s="13">
        <v>16065</v>
      </c>
      <c r="Q25" s="7"/>
      <c r="R25" s="13">
        <f t="shared" si="5"/>
        <v>17396.400000000001</v>
      </c>
      <c r="S25" s="7"/>
      <c r="T25" s="13">
        <v>35000</v>
      </c>
    </row>
    <row r="26" spans="1:20" outlineLevel="2">
      <c r="A26" s="13">
        <v>17714.3</v>
      </c>
      <c r="B26" s="7"/>
      <c r="C26" s="13">
        <v>27800</v>
      </c>
      <c r="D26" s="7"/>
      <c r="E26" s="13">
        <f t="shared" si="4"/>
        <v>-10085.700000000001</v>
      </c>
      <c r="F26" s="1"/>
      <c r="G26" s="1"/>
      <c r="H26" s="1"/>
      <c r="I26" s="1"/>
      <c r="J26" s="1"/>
      <c r="K26" s="1" t="s">
        <v>28</v>
      </c>
      <c r="L26" s="1"/>
      <c r="M26" s="1"/>
      <c r="N26" s="13">
        <v>35265.980000000003</v>
      </c>
      <c r="O26" s="7"/>
      <c r="P26" s="13">
        <v>48490</v>
      </c>
      <c r="Q26" s="7"/>
      <c r="R26" s="13">
        <f t="shared" si="5"/>
        <v>-13224.019999999997</v>
      </c>
      <c r="S26" s="7"/>
      <c r="T26" s="13">
        <v>140000</v>
      </c>
    </row>
    <row r="27" spans="1:20" outlineLevel="2">
      <c r="A27" s="13">
        <v>1835.41</v>
      </c>
      <c r="B27" s="7"/>
      <c r="C27" s="13">
        <v>2550</v>
      </c>
      <c r="D27" s="7"/>
      <c r="E27" s="13">
        <f t="shared" si="4"/>
        <v>-714.58999999999992</v>
      </c>
      <c r="F27" s="1"/>
      <c r="G27" s="1"/>
      <c r="H27" s="1"/>
      <c r="I27" s="1"/>
      <c r="J27" s="1"/>
      <c r="K27" s="1" t="s">
        <v>29</v>
      </c>
      <c r="L27" s="1"/>
      <c r="M27" s="1"/>
      <c r="N27" s="13">
        <v>5186.26</v>
      </c>
      <c r="O27" s="7"/>
      <c r="P27" s="13">
        <v>3880</v>
      </c>
      <c r="Q27" s="7"/>
      <c r="R27" s="13">
        <f t="shared" si="5"/>
        <v>1306.2600000000002</v>
      </c>
      <c r="S27" s="7"/>
      <c r="T27" s="13">
        <v>15000</v>
      </c>
    </row>
    <row r="28" spans="1:20" outlineLevel="2">
      <c r="A28" s="13">
        <v>180</v>
      </c>
      <c r="B28" s="7"/>
      <c r="C28" s="13">
        <v>295</v>
      </c>
      <c r="D28" s="7"/>
      <c r="E28" s="13">
        <f t="shared" si="4"/>
        <v>-115</v>
      </c>
      <c r="F28" s="1"/>
      <c r="G28" s="1"/>
      <c r="H28" s="1"/>
      <c r="I28" s="1"/>
      <c r="J28" s="1"/>
      <c r="K28" s="1" t="s">
        <v>30</v>
      </c>
      <c r="L28" s="1"/>
      <c r="M28" s="1"/>
      <c r="N28" s="13">
        <v>1515</v>
      </c>
      <c r="O28" s="7"/>
      <c r="P28" s="13">
        <v>595</v>
      </c>
      <c r="Q28" s="7"/>
      <c r="R28" s="13">
        <f t="shared" si="5"/>
        <v>920</v>
      </c>
      <c r="S28" s="7"/>
      <c r="T28" s="13">
        <v>2000</v>
      </c>
    </row>
    <row r="29" spans="1:20" outlineLevel="2">
      <c r="A29" s="13">
        <v>0</v>
      </c>
      <c r="B29" s="7"/>
      <c r="C29" s="13">
        <v>210</v>
      </c>
      <c r="D29" s="7"/>
      <c r="E29" s="13">
        <f t="shared" si="4"/>
        <v>-210</v>
      </c>
      <c r="F29" s="1"/>
      <c r="G29" s="1"/>
      <c r="H29" s="1"/>
      <c r="I29" s="1"/>
      <c r="J29" s="1"/>
      <c r="K29" s="1" t="s">
        <v>31</v>
      </c>
      <c r="L29" s="1"/>
      <c r="M29" s="1"/>
      <c r="N29" s="13">
        <v>198.75</v>
      </c>
      <c r="O29" s="7"/>
      <c r="P29" s="13">
        <v>1095</v>
      </c>
      <c r="Q29" s="7"/>
      <c r="R29" s="13">
        <f t="shared" si="5"/>
        <v>-896.25</v>
      </c>
      <c r="S29" s="7"/>
      <c r="T29" s="13">
        <v>2000</v>
      </c>
    </row>
    <row r="30" spans="1:20" outlineLevel="2">
      <c r="A30" s="13">
        <v>794</v>
      </c>
      <c r="B30" s="7"/>
      <c r="C30" s="13">
        <v>285</v>
      </c>
      <c r="D30" s="7"/>
      <c r="E30" s="13">
        <f t="shared" si="4"/>
        <v>509</v>
      </c>
      <c r="F30" s="1"/>
      <c r="G30" s="1"/>
      <c r="H30" s="1"/>
      <c r="I30" s="1"/>
      <c r="J30" s="1"/>
      <c r="K30" s="1" t="s">
        <v>32</v>
      </c>
      <c r="L30" s="1"/>
      <c r="M30" s="1"/>
      <c r="N30" s="13">
        <v>2321.96</v>
      </c>
      <c r="O30" s="7"/>
      <c r="P30" s="13">
        <v>565</v>
      </c>
      <c r="Q30" s="7"/>
      <c r="R30" s="13">
        <f t="shared" si="5"/>
        <v>1756.96</v>
      </c>
      <c r="S30" s="7"/>
      <c r="T30" s="13">
        <v>2000</v>
      </c>
    </row>
    <row r="31" spans="1:20" outlineLevel="2">
      <c r="A31" s="13">
        <v>3874.74</v>
      </c>
      <c r="B31" s="7"/>
      <c r="C31" s="13">
        <v>5000</v>
      </c>
      <c r="D31" s="7"/>
      <c r="E31" s="13">
        <f t="shared" si="4"/>
        <v>-1125.2600000000002</v>
      </c>
      <c r="F31" s="1"/>
      <c r="G31" s="1"/>
      <c r="H31" s="1"/>
      <c r="I31" s="1"/>
      <c r="J31" s="1"/>
      <c r="K31" s="1" t="s">
        <v>33</v>
      </c>
      <c r="L31" s="1"/>
      <c r="M31" s="1"/>
      <c r="N31" s="13">
        <v>49821.29</v>
      </c>
      <c r="O31" s="7"/>
      <c r="P31" s="13">
        <v>39120</v>
      </c>
      <c r="Q31" s="7"/>
      <c r="R31" s="13">
        <f t="shared" si="5"/>
        <v>10701.29</v>
      </c>
      <c r="S31" s="7"/>
      <c r="T31" s="13">
        <v>130000</v>
      </c>
    </row>
    <row r="32" spans="1:20" outlineLevel="2">
      <c r="A32" s="13">
        <v>0</v>
      </c>
      <c r="B32" s="7"/>
      <c r="C32" s="13">
        <v>10000</v>
      </c>
      <c r="D32" s="7"/>
      <c r="E32" s="13">
        <f t="shared" si="4"/>
        <v>-10000</v>
      </c>
      <c r="F32" s="1"/>
      <c r="G32" s="1"/>
      <c r="H32" s="1"/>
      <c r="I32" s="1"/>
      <c r="J32" s="1"/>
      <c r="K32" s="1" t="s">
        <v>34</v>
      </c>
      <c r="L32" s="1"/>
      <c r="M32" s="1"/>
      <c r="N32" s="13">
        <v>5000</v>
      </c>
      <c r="O32" s="7"/>
      <c r="P32" s="13">
        <v>10000</v>
      </c>
      <c r="Q32" s="7"/>
      <c r="R32" s="13">
        <f t="shared" si="5"/>
        <v>-5000</v>
      </c>
      <c r="S32" s="7"/>
      <c r="T32" s="13">
        <v>20000</v>
      </c>
    </row>
    <row r="33" spans="1:20" outlineLevel="3">
      <c r="A33" s="13"/>
      <c r="B33" s="7"/>
      <c r="C33" s="13"/>
      <c r="D33" s="7"/>
      <c r="E33" s="13"/>
      <c r="F33" s="1"/>
      <c r="G33" s="1"/>
      <c r="H33" s="1"/>
      <c r="I33" s="1"/>
      <c r="J33" s="1"/>
      <c r="K33" s="1" t="s">
        <v>35</v>
      </c>
      <c r="L33" s="1"/>
      <c r="M33" s="1"/>
      <c r="N33" s="13"/>
      <c r="O33" s="7"/>
      <c r="P33" s="13"/>
      <c r="Q33" s="7"/>
      <c r="R33" s="13"/>
      <c r="S33" s="7"/>
      <c r="T33" s="13"/>
    </row>
    <row r="34" spans="1:20" outlineLevel="3">
      <c r="A34" s="13">
        <v>500</v>
      </c>
      <c r="B34" s="7"/>
      <c r="C34" s="13"/>
      <c r="D34" s="7"/>
      <c r="E34" s="13">
        <f t="shared" si="4"/>
        <v>500</v>
      </c>
      <c r="F34" s="1"/>
      <c r="G34" s="1"/>
      <c r="H34" s="1"/>
      <c r="I34" s="1"/>
      <c r="J34" s="1"/>
      <c r="K34" s="1"/>
      <c r="L34" s="1" t="s">
        <v>36</v>
      </c>
      <c r="M34" s="1"/>
      <c r="N34" s="13">
        <v>1000</v>
      </c>
      <c r="O34" s="7"/>
      <c r="P34" s="13"/>
      <c r="Q34" s="7"/>
      <c r="R34" s="13">
        <f t="shared" si="5"/>
        <v>1000</v>
      </c>
      <c r="S34" s="7"/>
      <c r="T34" s="13"/>
    </row>
    <row r="35" spans="1:20" outlineLevel="3">
      <c r="A35" s="13">
        <v>0</v>
      </c>
      <c r="B35" s="7"/>
      <c r="C35" s="13"/>
      <c r="D35" s="7"/>
      <c r="E35" s="13">
        <f t="shared" si="4"/>
        <v>0</v>
      </c>
      <c r="F35" s="1"/>
      <c r="G35" s="1"/>
      <c r="H35" s="1"/>
      <c r="I35" s="1"/>
      <c r="J35" s="1"/>
      <c r="K35" s="1"/>
      <c r="L35" s="1" t="s">
        <v>37</v>
      </c>
      <c r="M35" s="1"/>
      <c r="N35" s="13">
        <v>535</v>
      </c>
      <c r="O35" s="7"/>
      <c r="P35" s="13"/>
      <c r="Q35" s="7"/>
      <c r="R35" s="13">
        <f t="shared" si="5"/>
        <v>535</v>
      </c>
      <c r="S35" s="7"/>
      <c r="T35" s="13"/>
    </row>
    <row r="36" spans="1:20" outlineLevel="3">
      <c r="A36" s="13">
        <v>3002</v>
      </c>
      <c r="B36" s="7"/>
      <c r="C36" s="13"/>
      <c r="D36" s="7"/>
      <c r="E36" s="13">
        <f t="shared" si="4"/>
        <v>3002</v>
      </c>
      <c r="F36" s="1"/>
      <c r="G36" s="1"/>
      <c r="H36" s="1"/>
      <c r="I36" s="1"/>
      <c r="J36" s="1"/>
      <c r="K36" s="1"/>
      <c r="L36" s="1" t="s">
        <v>38</v>
      </c>
      <c r="M36" s="1"/>
      <c r="N36" s="13">
        <v>3002</v>
      </c>
      <c r="O36" s="7"/>
      <c r="P36" s="13"/>
      <c r="Q36" s="7"/>
      <c r="R36" s="13">
        <f t="shared" si="5"/>
        <v>3002</v>
      </c>
      <c r="S36" s="7"/>
      <c r="T36" s="13"/>
    </row>
    <row r="37" spans="1:20" outlineLevel="3">
      <c r="A37" s="13">
        <v>10.65</v>
      </c>
      <c r="B37" s="7"/>
      <c r="C37" s="13">
        <v>185</v>
      </c>
      <c r="D37" s="7"/>
      <c r="E37" s="13">
        <f t="shared" si="4"/>
        <v>-174.35</v>
      </c>
      <c r="F37" s="1"/>
      <c r="G37" s="1"/>
      <c r="H37" s="1"/>
      <c r="I37" s="1"/>
      <c r="J37" s="1"/>
      <c r="K37" s="1"/>
      <c r="L37" s="1" t="s">
        <v>39</v>
      </c>
      <c r="M37" s="1"/>
      <c r="N37" s="13">
        <v>44.52</v>
      </c>
      <c r="O37" s="7"/>
      <c r="P37" s="13">
        <v>725</v>
      </c>
      <c r="Q37" s="7"/>
      <c r="R37" s="13">
        <f t="shared" si="5"/>
        <v>-680.48</v>
      </c>
      <c r="S37" s="7"/>
      <c r="T37" s="13">
        <v>1500</v>
      </c>
    </row>
    <row r="38" spans="1:20" outlineLevel="3">
      <c r="A38" s="13">
        <v>273.20999999999998</v>
      </c>
      <c r="B38" s="7"/>
      <c r="C38" s="13">
        <v>0</v>
      </c>
      <c r="D38" s="7"/>
      <c r="E38" s="13">
        <f t="shared" si="4"/>
        <v>273.20999999999998</v>
      </c>
      <c r="F38" s="1"/>
      <c r="G38" s="1"/>
      <c r="H38" s="1"/>
      <c r="I38" s="1"/>
      <c r="J38" s="1"/>
      <c r="K38" s="1"/>
      <c r="L38" s="1" t="s">
        <v>40</v>
      </c>
      <c r="M38" s="1"/>
      <c r="N38" s="13">
        <v>-5442.42</v>
      </c>
      <c r="O38" s="7"/>
      <c r="P38" s="13">
        <v>0</v>
      </c>
      <c r="Q38" s="7"/>
      <c r="R38" s="13">
        <f t="shared" si="5"/>
        <v>-5442.42</v>
      </c>
      <c r="S38" s="7"/>
      <c r="T38" s="13">
        <v>3500</v>
      </c>
    </row>
    <row r="39" spans="1:20" outlineLevel="3">
      <c r="A39" s="13">
        <v>0</v>
      </c>
      <c r="B39" s="7"/>
      <c r="C39" s="13">
        <v>760</v>
      </c>
      <c r="D39" s="7"/>
      <c r="E39" s="13">
        <f t="shared" si="4"/>
        <v>-760</v>
      </c>
      <c r="F39" s="1"/>
      <c r="G39" s="1"/>
      <c r="H39" s="1"/>
      <c r="I39" s="1"/>
      <c r="J39" s="1"/>
      <c r="K39" s="1"/>
      <c r="L39" s="1" t="s">
        <v>41</v>
      </c>
      <c r="M39" s="1"/>
      <c r="N39" s="13">
        <v>0</v>
      </c>
      <c r="O39" s="7"/>
      <c r="P39" s="13">
        <v>3040</v>
      </c>
      <c r="Q39" s="7"/>
      <c r="R39" s="13">
        <f t="shared" si="5"/>
        <v>-3040</v>
      </c>
      <c r="S39" s="7"/>
      <c r="T39" s="13">
        <v>9500</v>
      </c>
    </row>
    <row r="40" spans="1:20" outlineLevel="3">
      <c r="A40" s="13">
        <v>58</v>
      </c>
      <c r="B40" s="7"/>
      <c r="C40" s="13">
        <v>105</v>
      </c>
      <c r="D40" s="7"/>
      <c r="E40" s="13">
        <f t="shared" si="4"/>
        <v>-47</v>
      </c>
      <c r="F40" s="1"/>
      <c r="G40" s="1"/>
      <c r="H40" s="1"/>
      <c r="I40" s="1"/>
      <c r="J40" s="1"/>
      <c r="K40" s="1"/>
      <c r="L40" s="1" t="s">
        <v>42</v>
      </c>
      <c r="M40" s="1"/>
      <c r="N40" s="13">
        <v>128</v>
      </c>
      <c r="O40" s="7"/>
      <c r="P40" s="13">
        <v>260</v>
      </c>
      <c r="Q40" s="7"/>
      <c r="R40" s="13">
        <f t="shared" si="5"/>
        <v>-132</v>
      </c>
      <c r="S40" s="7"/>
      <c r="T40" s="13">
        <v>550</v>
      </c>
    </row>
    <row r="41" spans="1:20" outlineLevel="3">
      <c r="A41" s="13">
        <v>0</v>
      </c>
      <c r="B41" s="7"/>
      <c r="C41" s="13">
        <v>130</v>
      </c>
      <c r="D41" s="7"/>
      <c r="E41" s="13">
        <f t="shared" si="4"/>
        <v>-130</v>
      </c>
      <c r="F41" s="1"/>
      <c r="G41" s="1"/>
      <c r="H41" s="1"/>
      <c r="I41" s="1"/>
      <c r="J41" s="1"/>
      <c r="K41" s="1"/>
      <c r="L41" s="1" t="s">
        <v>43</v>
      </c>
      <c r="M41" s="1"/>
      <c r="N41" s="13">
        <v>0</v>
      </c>
      <c r="O41" s="7"/>
      <c r="P41" s="13">
        <v>175</v>
      </c>
      <c r="Q41" s="7"/>
      <c r="R41" s="13">
        <f t="shared" si="5"/>
        <v>-175</v>
      </c>
      <c r="S41" s="7"/>
      <c r="T41" s="13">
        <v>200</v>
      </c>
    </row>
    <row r="42" spans="1:20" outlineLevel="3">
      <c r="A42" s="13">
        <v>181</v>
      </c>
      <c r="B42" s="7"/>
      <c r="C42" s="13">
        <v>80</v>
      </c>
      <c r="D42" s="7"/>
      <c r="E42" s="13">
        <f t="shared" si="4"/>
        <v>101</v>
      </c>
      <c r="F42" s="1"/>
      <c r="G42" s="1"/>
      <c r="H42" s="1"/>
      <c r="I42" s="1"/>
      <c r="J42" s="1"/>
      <c r="K42" s="1"/>
      <c r="L42" s="1" t="s">
        <v>44</v>
      </c>
      <c r="M42" s="1"/>
      <c r="N42" s="13">
        <v>408</v>
      </c>
      <c r="O42" s="7"/>
      <c r="P42" s="13">
        <v>240</v>
      </c>
      <c r="Q42" s="7"/>
      <c r="R42" s="13">
        <f t="shared" si="5"/>
        <v>168</v>
      </c>
      <c r="S42" s="7"/>
      <c r="T42" s="13">
        <v>750</v>
      </c>
    </row>
    <row r="43" spans="1:20" outlineLevel="3">
      <c r="A43" s="13">
        <v>2830</v>
      </c>
      <c r="B43" s="7"/>
      <c r="C43" s="13">
        <v>6080</v>
      </c>
      <c r="D43" s="7"/>
      <c r="E43" s="13">
        <f t="shared" si="4"/>
        <v>-3250</v>
      </c>
      <c r="F43" s="1"/>
      <c r="G43" s="1"/>
      <c r="H43" s="1"/>
      <c r="I43" s="1"/>
      <c r="J43" s="1"/>
      <c r="K43" s="1"/>
      <c r="L43" s="1" t="s">
        <v>45</v>
      </c>
      <c r="M43" s="1"/>
      <c r="N43" s="13">
        <v>11715</v>
      </c>
      <c r="O43" s="7"/>
      <c r="P43" s="13">
        <v>18175</v>
      </c>
      <c r="Q43" s="7"/>
      <c r="R43" s="13">
        <f t="shared" si="5"/>
        <v>-6460</v>
      </c>
      <c r="S43" s="7"/>
      <c r="T43" s="13">
        <v>30000</v>
      </c>
    </row>
    <row r="44" spans="1:20" outlineLevel="3">
      <c r="A44" s="13">
        <v>21.6</v>
      </c>
      <c r="B44" s="7"/>
      <c r="C44" s="13">
        <v>25</v>
      </c>
      <c r="D44" s="7"/>
      <c r="E44" s="13">
        <f t="shared" si="4"/>
        <v>-3.3999999999999986</v>
      </c>
      <c r="F44" s="1"/>
      <c r="G44" s="1"/>
      <c r="H44" s="1"/>
      <c r="I44" s="1"/>
      <c r="J44" s="1"/>
      <c r="K44" s="1"/>
      <c r="L44" s="1" t="s">
        <v>46</v>
      </c>
      <c r="M44" s="1"/>
      <c r="N44" s="13">
        <v>275.33999999999997</v>
      </c>
      <c r="O44" s="7"/>
      <c r="P44" s="13">
        <v>25</v>
      </c>
      <c r="Q44" s="7"/>
      <c r="R44" s="13">
        <f t="shared" si="5"/>
        <v>250.33999999999997</v>
      </c>
      <c r="S44" s="7"/>
      <c r="T44" s="13">
        <v>750</v>
      </c>
    </row>
    <row r="45" spans="1:20" ht="18" outlineLevel="3" thickBot="1">
      <c r="A45" s="14">
        <v>0</v>
      </c>
      <c r="B45" s="7"/>
      <c r="C45" s="14">
        <v>0</v>
      </c>
      <c r="D45" s="7"/>
      <c r="E45" s="14">
        <f t="shared" ref="E45:E50" si="6">A45-C45</f>
        <v>0</v>
      </c>
      <c r="F45" s="1"/>
      <c r="G45" s="1"/>
      <c r="H45" s="1"/>
      <c r="I45" s="1"/>
      <c r="J45" s="1"/>
      <c r="K45" s="1"/>
      <c r="L45" s="1" t="s">
        <v>47</v>
      </c>
      <c r="M45" s="1"/>
      <c r="N45" s="14">
        <v>0</v>
      </c>
      <c r="O45" s="7"/>
      <c r="P45" s="14">
        <v>0</v>
      </c>
      <c r="Q45" s="7"/>
      <c r="R45" s="14">
        <f t="shared" si="5"/>
        <v>0</v>
      </c>
      <c r="S45" s="7"/>
      <c r="T45" s="14">
        <v>250</v>
      </c>
    </row>
    <row r="46" spans="1:20" outlineLevel="2">
      <c r="A46" s="13">
        <f>ROUND(SUM(A33:A45),5)</f>
        <v>6876.46</v>
      </c>
      <c r="B46" s="7"/>
      <c r="C46" s="13">
        <f>ROUND(SUM(C33:C45),5)</f>
        <v>7365</v>
      </c>
      <c r="D46" s="7"/>
      <c r="E46" s="13">
        <f t="shared" si="6"/>
        <v>-488.53999999999996</v>
      </c>
      <c r="F46" s="1"/>
      <c r="G46" s="1"/>
      <c r="H46" s="1"/>
      <c r="I46" s="1"/>
      <c r="J46" s="1"/>
      <c r="K46" s="1" t="s">
        <v>48</v>
      </c>
      <c r="L46" s="1"/>
      <c r="M46" s="1"/>
      <c r="N46" s="13">
        <f>ROUND(SUM(N33:N45),5)</f>
        <v>11665.44</v>
      </c>
      <c r="O46" s="7"/>
      <c r="P46" s="13">
        <f>ROUND(SUM(P33:P45),5)</f>
        <v>22640</v>
      </c>
      <c r="Q46" s="7"/>
      <c r="R46" s="13">
        <f t="shared" si="5"/>
        <v>-10974.56</v>
      </c>
      <c r="S46" s="7"/>
      <c r="T46" s="13">
        <f>ROUND(SUM(T33:T45),5)</f>
        <v>47000</v>
      </c>
    </row>
    <row r="47" spans="1:20" ht="23.25" customHeight="1" outlineLevel="2" thickBot="1">
      <c r="A47" s="15">
        <v>100</v>
      </c>
      <c r="B47" s="7"/>
      <c r="C47" s="15"/>
      <c r="D47" s="7"/>
      <c r="E47" s="15">
        <f t="shared" si="6"/>
        <v>100</v>
      </c>
      <c r="F47" s="1"/>
      <c r="G47" s="1"/>
      <c r="H47" s="1"/>
      <c r="I47" s="1"/>
      <c r="J47" s="1"/>
      <c r="K47" s="1" t="s">
        <v>49</v>
      </c>
      <c r="L47" s="1"/>
      <c r="M47" s="1"/>
      <c r="N47" s="15">
        <v>100</v>
      </c>
      <c r="O47" s="7"/>
      <c r="P47" s="15"/>
      <c r="Q47" s="7"/>
      <c r="R47" s="15">
        <f t="shared" si="5"/>
        <v>100</v>
      </c>
      <c r="S47" s="7"/>
      <c r="T47" s="15"/>
    </row>
    <row r="48" spans="1:20" ht="18" outlineLevel="1" thickBot="1">
      <c r="A48" s="26">
        <f>ROUND(SUM(A5:A7)+SUM(A13:A17)+SUM(A21:A32)+SUM(A46:A47),5)</f>
        <v>332652.2</v>
      </c>
      <c r="B48" s="22"/>
      <c r="C48" s="26">
        <f>ROUND(SUM(C5:C7)+SUM(C13:C17)+SUM(C21:C32)+SUM(C46:C47),5)</f>
        <v>328150</v>
      </c>
      <c r="D48" s="22"/>
      <c r="E48" s="26">
        <f t="shared" si="6"/>
        <v>4502.2000000000116</v>
      </c>
      <c r="F48" s="22"/>
      <c r="G48" s="22"/>
      <c r="H48" s="22"/>
      <c r="I48" s="22"/>
      <c r="J48" s="22" t="s">
        <v>50</v>
      </c>
      <c r="K48" s="22"/>
      <c r="L48" s="22"/>
      <c r="M48" s="22"/>
      <c r="N48" s="26">
        <f>ROUND(SUM(N5:N7)+SUM(N13:N17)+SUM(N21:N32)+SUM(N46:N47),5)</f>
        <v>1202594.29</v>
      </c>
      <c r="O48" s="22"/>
      <c r="P48" s="26">
        <f>ROUND(SUM(P5:P7)+SUM(P13:P17)+SUM(P21:P32)+SUM(P46:P47),5)</f>
        <v>1167855</v>
      </c>
      <c r="Q48" s="22"/>
      <c r="R48" s="26">
        <f t="shared" si="5"/>
        <v>34739.290000000037</v>
      </c>
      <c r="S48" s="22"/>
      <c r="T48" s="26">
        <f>ROUND(SUM(T5:T7)+SUM(T13:T17)+SUM(T21:T32)+SUM(T46:T47),5)</f>
        <v>2539000</v>
      </c>
    </row>
    <row r="49" spans="1:20" ht="30" customHeight="1" thickBot="1">
      <c r="A49" s="23">
        <f>ROUND(A4+A48,5)</f>
        <v>332652.2</v>
      </c>
      <c r="B49" s="22"/>
      <c r="C49" s="23">
        <f>ROUND(C4+C48,5)</f>
        <v>328150</v>
      </c>
      <c r="D49" s="22"/>
      <c r="E49" s="23">
        <f t="shared" si="6"/>
        <v>4502.2000000000116</v>
      </c>
      <c r="F49" s="22"/>
      <c r="G49" s="22"/>
      <c r="H49" s="22"/>
      <c r="I49" s="22" t="s">
        <v>51</v>
      </c>
      <c r="J49" s="22"/>
      <c r="K49" s="22"/>
      <c r="L49" s="22"/>
      <c r="M49" s="22"/>
      <c r="N49" s="23">
        <f>ROUND(N4+N48,5)</f>
        <v>1202594.29</v>
      </c>
      <c r="O49" s="22"/>
      <c r="P49" s="23">
        <f>ROUND(P4+P48,5)</f>
        <v>1167855</v>
      </c>
      <c r="Q49" s="22"/>
      <c r="R49" s="23">
        <f t="shared" si="5"/>
        <v>34739.290000000037</v>
      </c>
      <c r="S49" s="22"/>
      <c r="T49" s="23">
        <f>ROUND(T4+T48,5)</f>
        <v>2539000</v>
      </c>
    </row>
    <row r="50" spans="1:20" s="29" customFormat="1" ht="30" hidden="1" customHeight="1">
      <c r="A50" s="27">
        <f>A49</f>
        <v>332652.2</v>
      </c>
      <c r="B50" s="28"/>
      <c r="C50" s="27">
        <f>C49</f>
        <v>328150</v>
      </c>
      <c r="D50" s="28"/>
      <c r="E50" s="27">
        <f t="shared" si="6"/>
        <v>4502.2000000000116</v>
      </c>
      <c r="F50" s="28"/>
      <c r="G50" s="28"/>
      <c r="H50" s="28" t="s">
        <v>52</v>
      </c>
      <c r="I50" s="28"/>
      <c r="J50" s="28"/>
      <c r="K50" s="28"/>
      <c r="L50" s="28"/>
      <c r="M50" s="28"/>
      <c r="N50" s="27">
        <f>N49</f>
        <v>1202594.29</v>
      </c>
      <c r="O50" s="28"/>
      <c r="P50" s="27">
        <f>P49</f>
        <v>1167855</v>
      </c>
      <c r="Q50" s="28"/>
      <c r="R50" s="27">
        <f t="shared" si="5"/>
        <v>34739.290000000037</v>
      </c>
      <c r="S50" s="28"/>
      <c r="T50" s="27">
        <f>T49</f>
        <v>2539000</v>
      </c>
    </row>
    <row r="51" spans="1:20" ht="30" customHeight="1" outlineLevel="1">
      <c r="A51" s="13"/>
      <c r="B51" s="7"/>
      <c r="C51" s="13"/>
      <c r="D51" s="7"/>
      <c r="E51" s="13"/>
      <c r="F51" s="1"/>
      <c r="G51" s="1"/>
      <c r="H51" s="1"/>
      <c r="I51" s="1" t="s">
        <v>53</v>
      </c>
      <c r="J51" s="1"/>
      <c r="K51" s="1"/>
      <c r="L51" s="1"/>
      <c r="M51" s="1"/>
      <c r="N51" s="13"/>
      <c r="O51" s="7"/>
      <c r="P51" s="13"/>
      <c r="Q51" s="7"/>
      <c r="R51" s="13"/>
      <c r="S51" s="7"/>
      <c r="T51" s="13"/>
    </row>
    <row r="52" spans="1:20" outlineLevel="2">
      <c r="A52" s="13"/>
      <c r="B52" s="7"/>
      <c r="C52" s="13"/>
      <c r="D52" s="7"/>
      <c r="E52" s="13"/>
      <c r="F52" s="1"/>
      <c r="G52" s="1"/>
      <c r="H52" s="1"/>
      <c r="I52" s="1"/>
      <c r="J52" s="1" t="s">
        <v>54</v>
      </c>
      <c r="K52" s="1"/>
      <c r="L52" s="1"/>
      <c r="M52" s="1"/>
      <c r="N52" s="13"/>
      <c r="O52" s="7"/>
      <c r="P52" s="13"/>
      <c r="Q52" s="7"/>
      <c r="R52" s="13"/>
      <c r="S52" s="7"/>
      <c r="T52" s="13"/>
    </row>
    <row r="53" spans="1:20" outlineLevel="3">
      <c r="A53" s="13"/>
      <c r="B53" s="7"/>
      <c r="C53" s="13"/>
      <c r="D53" s="7"/>
      <c r="E53" s="13"/>
      <c r="F53" s="1"/>
      <c r="G53" s="1"/>
      <c r="H53" s="1"/>
      <c r="I53" s="1"/>
      <c r="J53" s="1"/>
      <c r="K53" s="1" t="s">
        <v>55</v>
      </c>
      <c r="L53" s="1"/>
      <c r="M53" s="1"/>
      <c r="N53" s="13"/>
      <c r="O53" s="7"/>
      <c r="P53" s="13"/>
      <c r="Q53" s="7"/>
      <c r="R53" s="13"/>
      <c r="S53" s="7"/>
      <c r="T53" s="13"/>
    </row>
    <row r="54" spans="1:20" outlineLevel="3">
      <c r="A54" s="13">
        <v>2682</v>
      </c>
      <c r="B54" s="7"/>
      <c r="C54" s="13">
        <v>45</v>
      </c>
      <c r="D54" s="7"/>
      <c r="E54" s="13">
        <f t="shared" ref="E54:E72" si="7">A54-C54</f>
        <v>2637</v>
      </c>
      <c r="F54" s="1"/>
      <c r="G54" s="1"/>
      <c r="H54" s="1"/>
      <c r="I54" s="1"/>
      <c r="J54" s="1"/>
      <c r="K54" s="1"/>
      <c r="L54" s="1" t="s">
        <v>56</v>
      </c>
      <c r="M54" s="1"/>
      <c r="N54" s="13">
        <v>1103.33</v>
      </c>
      <c r="O54" s="7"/>
      <c r="P54" s="13">
        <v>620</v>
      </c>
      <c r="Q54" s="7"/>
      <c r="R54" s="13">
        <f t="shared" ref="R54:R72" si="8">N54-P54</f>
        <v>483.32999999999993</v>
      </c>
      <c r="S54" s="7"/>
      <c r="T54" s="13">
        <v>10000</v>
      </c>
    </row>
    <row r="55" spans="1:20" outlineLevel="3">
      <c r="A55" s="13">
        <v>6984.43</v>
      </c>
      <c r="B55" s="7"/>
      <c r="C55" s="13">
        <v>3800</v>
      </c>
      <c r="D55" s="7"/>
      <c r="E55" s="13">
        <f t="shared" si="7"/>
        <v>3184.4300000000003</v>
      </c>
      <c r="F55" s="1"/>
      <c r="G55" s="1"/>
      <c r="H55" s="1"/>
      <c r="I55" s="1"/>
      <c r="J55" s="1"/>
      <c r="K55" s="1"/>
      <c r="L55" s="1" t="s">
        <v>57</v>
      </c>
      <c r="M55" s="1"/>
      <c r="N55" s="13">
        <v>11867.14</v>
      </c>
      <c r="O55" s="7"/>
      <c r="P55" s="13">
        <v>9415</v>
      </c>
      <c r="Q55" s="7"/>
      <c r="R55" s="13">
        <f t="shared" si="8"/>
        <v>2452.1399999999994</v>
      </c>
      <c r="S55" s="7"/>
      <c r="T55" s="13">
        <v>22000</v>
      </c>
    </row>
    <row r="56" spans="1:20" outlineLevel="3">
      <c r="A56" s="13">
        <v>233.7</v>
      </c>
      <c r="B56" s="7"/>
      <c r="C56" s="13">
        <v>0</v>
      </c>
      <c r="D56" s="7"/>
      <c r="E56" s="13">
        <f t="shared" si="7"/>
        <v>233.7</v>
      </c>
      <c r="F56" s="1"/>
      <c r="G56" s="1"/>
      <c r="H56" s="1"/>
      <c r="I56" s="1"/>
      <c r="J56" s="1"/>
      <c r="K56" s="1"/>
      <c r="L56" s="1" t="s">
        <v>58</v>
      </c>
      <c r="M56" s="1"/>
      <c r="N56" s="13">
        <v>233.7</v>
      </c>
      <c r="O56" s="7"/>
      <c r="P56" s="13">
        <v>0</v>
      </c>
      <c r="Q56" s="7"/>
      <c r="R56" s="13">
        <f t="shared" si="8"/>
        <v>233.7</v>
      </c>
      <c r="S56" s="7"/>
      <c r="T56" s="13">
        <v>2000</v>
      </c>
    </row>
    <row r="57" spans="1:20" outlineLevel="3">
      <c r="A57" s="13">
        <v>263.42</v>
      </c>
      <c r="B57" s="7"/>
      <c r="C57" s="13">
        <v>690</v>
      </c>
      <c r="D57" s="7"/>
      <c r="E57" s="13">
        <f t="shared" si="7"/>
        <v>-426.58</v>
      </c>
      <c r="F57" s="1"/>
      <c r="G57" s="1"/>
      <c r="H57" s="1"/>
      <c r="I57" s="1"/>
      <c r="J57" s="1"/>
      <c r="K57" s="1"/>
      <c r="L57" s="1" t="s">
        <v>59</v>
      </c>
      <c r="M57" s="1"/>
      <c r="N57" s="13">
        <v>1679.22</v>
      </c>
      <c r="O57" s="7"/>
      <c r="P57" s="13">
        <v>1855</v>
      </c>
      <c r="Q57" s="7"/>
      <c r="R57" s="13">
        <f t="shared" si="8"/>
        <v>-175.77999999999997</v>
      </c>
      <c r="S57" s="7"/>
      <c r="T57" s="13">
        <v>4000</v>
      </c>
    </row>
    <row r="58" spans="1:20" outlineLevel="3">
      <c r="A58" s="13">
        <v>23</v>
      </c>
      <c r="B58" s="7"/>
      <c r="C58" s="13">
        <v>235</v>
      </c>
      <c r="D58" s="7"/>
      <c r="E58" s="13">
        <f t="shared" si="7"/>
        <v>-212</v>
      </c>
      <c r="F58" s="1"/>
      <c r="G58" s="1"/>
      <c r="H58" s="1"/>
      <c r="I58" s="1"/>
      <c r="J58" s="1"/>
      <c r="K58" s="1"/>
      <c r="L58" s="1" t="s">
        <v>60</v>
      </c>
      <c r="M58" s="1"/>
      <c r="N58" s="13">
        <v>3729.22</v>
      </c>
      <c r="O58" s="7"/>
      <c r="P58" s="13">
        <v>4780</v>
      </c>
      <c r="Q58" s="7"/>
      <c r="R58" s="13">
        <f t="shared" si="8"/>
        <v>-1050.7800000000002</v>
      </c>
      <c r="S58" s="7"/>
      <c r="T58" s="13">
        <v>9500</v>
      </c>
    </row>
    <row r="59" spans="1:20" outlineLevel="3">
      <c r="A59" s="13">
        <v>5000</v>
      </c>
      <c r="B59" s="7"/>
      <c r="C59" s="13">
        <v>0</v>
      </c>
      <c r="D59" s="7"/>
      <c r="E59" s="13">
        <f t="shared" si="7"/>
        <v>5000</v>
      </c>
      <c r="F59" s="1"/>
      <c r="G59" s="1"/>
      <c r="H59" s="1"/>
      <c r="I59" s="1"/>
      <c r="J59" s="1"/>
      <c r="K59" s="1"/>
      <c r="L59" s="1" t="s">
        <v>61</v>
      </c>
      <c r="M59" s="1"/>
      <c r="N59" s="13">
        <v>5000</v>
      </c>
      <c r="O59" s="7"/>
      <c r="P59" s="13">
        <v>5000</v>
      </c>
      <c r="Q59" s="7"/>
      <c r="R59" s="13">
        <f t="shared" si="8"/>
        <v>0</v>
      </c>
      <c r="S59" s="7"/>
      <c r="T59" s="13">
        <v>5000</v>
      </c>
    </row>
    <row r="60" spans="1:20" outlineLevel="3">
      <c r="A60" s="13">
        <v>2148.65</v>
      </c>
      <c r="B60" s="7"/>
      <c r="C60" s="13">
        <v>880</v>
      </c>
      <c r="D60" s="7"/>
      <c r="E60" s="13">
        <f t="shared" si="7"/>
        <v>1268.6500000000001</v>
      </c>
      <c r="F60" s="1"/>
      <c r="G60" s="1"/>
      <c r="H60" s="1"/>
      <c r="I60" s="1"/>
      <c r="J60" s="1"/>
      <c r="K60" s="1"/>
      <c r="L60" s="1" t="s">
        <v>62</v>
      </c>
      <c r="M60" s="1"/>
      <c r="N60" s="13">
        <v>13307.87</v>
      </c>
      <c r="O60" s="7"/>
      <c r="P60" s="13">
        <v>5510</v>
      </c>
      <c r="Q60" s="7"/>
      <c r="R60" s="13">
        <f t="shared" si="8"/>
        <v>7797.8700000000008</v>
      </c>
      <c r="S60" s="7"/>
      <c r="T60" s="13">
        <v>12000</v>
      </c>
    </row>
    <row r="61" spans="1:20" outlineLevel="3">
      <c r="A61" s="13">
        <v>458.53</v>
      </c>
      <c r="B61" s="7"/>
      <c r="C61" s="13">
        <v>385</v>
      </c>
      <c r="D61" s="7"/>
      <c r="E61" s="13">
        <f t="shared" si="7"/>
        <v>73.529999999999973</v>
      </c>
      <c r="F61" s="1"/>
      <c r="G61" s="1"/>
      <c r="H61" s="1"/>
      <c r="I61" s="1"/>
      <c r="J61" s="1"/>
      <c r="K61" s="1"/>
      <c r="L61" s="1" t="s">
        <v>63</v>
      </c>
      <c r="M61" s="1"/>
      <c r="N61" s="13">
        <v>1953.98</v>
      </c>
      <c r="O61" s="7"/>
      <c r="P61" s="13">
        <v>1330</v>
      </c>
      <c r="Q61" s="7"/>
      <c r="R61" s="13">
        <f t="shared" si="8"/>
        <v>623.98</v>
      </c>
      <c r="S61" s="7"/>
      <c r="T61" s="13">
        <v>5000</v>
      </c>
    </row>
    <row r="62" spans="1:20" outlineLevel="3">
      <c r="A62" s="13">
        <v>1195</v>
      </c>
      <c r="B62" s="7"/>
      <c r="C62" s="13"/>
      <c r="D62" s="7"/>
      <c r="E62" s="13">
        <f t="shared" si="7"/>
        <v>1195</v>
      </c>
      <c r="F62" s="1"/>
      <c r="G62" s="1"/>
      <c r="H62" s="1"/>
      <c r="I62" s="1"/>
      <c r="J62" s="1"/>
      <c r="K62" s="1"/>
      <c r="L62" s="1" t="s">
        <v>64</v>
      </c>
      <c r="M62" s="1"/>
      <c r="N62" s="13">
        <v>1195</v>
      </c>
      <c r="O62" s="7"/>
      <c r="P62" s="13"/>
      <c r="Q62" s="7"/>
      <c r="R62" s="13">
        <f t="shared" si="8"/>
        <v>1195</v>
      </c>
      <c r="S62" s="7"/>
      <c r="T62" s="13"/>
    </row>
    <row r="63" spans="1:20" outlineLevel="3">
      <c r="A63" s="13">
        <v>33282.47</v>
      </c>
      <c r="B63" s="7"/>
      <c r="C63" s="13">
        <v>4170</v>
      </c>
      <c r="D63" s="7"/>
      <c r="E63" s="13">
        <f t="shared" si="7"/>
        <v>29112.47</v>
      </c>
      <c r="F63" s="1"/>
      <c r="G63" s="1"/>
      <c r="H63" s="1"/>
      <c r="I63" s="1"/>
      <c r="J63" s="1"/>
      <c r="K63" s="1"/>
      <c r="L63" s="1" t="s">
        <v>65</v>
      </c>
      <c r="M63" s="1"/>
      <c r="N63" s="13">
        <v>39979.47</v>
      </c>
      <c r="O63" s="7"/>
      <c r="P63" s="13">
        <v>16680</v>
      </c>
      <c r="Q63" s="7"/>
      <c r="R63" s="13">
        <f t="shared" si="8"/>
        <v>23299.47</v>
      </c>
      <c r="S63" s="7"/>
      <c r="T63" s="13">
        <v>50000</v>
      </c>
    </row>
    <row r="64" spans="1:20" outlineLevel="3">
      <c r="A64" s="13">
        <v>8353.75</v>
      </c>
      <c r="B64" s="7"/>
      <c r="C64" s="13">
        <v>15000</v>
      </c>
      <c r="D64" s="7"/>
      <c r="E64" s="13">
        <f t="shared" si="7"/>
        <v>-6646.25</v>
      </c>
      <c r="F64" s="1"/>
      <c r="G64" s="1"/>
      <c r="H64" s="1"/>
      <c r="I64" s="1"/>
      <c r="J64" s="1"/>
      <c r="K64" s="1"/>
      <c r="L64" s="1" t="s">
        <v>66</v>
      </c>
      <c r="M64" s="1"/>
      <c r="N64" s="13">
        <v>8353.75</v>
      </c>
      <c r="O64" s="7"/>
      <c r="P64" s="13">
        <v>15000</v>
      </c>
      <c r="Q64" s="7"/>
      <c r="R64" s="13">
        <f t="shared" si="8"/>
        <v>-6646.25</v>
      </c>
      <c r="S64" s="7"/>
      <c r="T64" s="13">
        <v>15000</v>
      </c>
    </row>
    <row r="65" spans="1:20" outlineLevel="3">
      <c r="A65" s="13">
        <v>10000</v>
      </c>
      <c r="B65" s="7"/>
      <c r="C65" s="13">
        <v>10000</v>
      </c>
      <c r="D65" s="7"/>
      <c r="E65" s="13">
        <f t="shared" si="7"/>
        <v>0</v>
      </c>
      <c r="F65" s="1"/>
      <c r="G65" s="1"/>
      <c r="H65" s="1"/>
      <c r="I65" s="1"/>
      <c r="J65" s="1"/>
      <c r="K65" s="1"/>
      <c r="L65" s="1" t="s">
        <v>67</v>
      </c>
      <c r="M65" s="1"/>
      <c r="N65" s="13">
        <v>39999.82</v>
      </c>
      <c r="O65" s="7"/>
      <c r="P65" s="13">
        <v>40000</v>
      </c>
      <c r="Q65" s="7"/>
      <c r="R65" s="13">
        <f t="shared" si="8"/>
        <v>-0.18000000000029104</v>
      </c>
      <c r="S65" s="7"/>
      <c r="T65" s="13">
        <v>120000</v>
      </c>
    </row>
    <row r="66" spans="1:20" outlineLevel="3">
      <c r="A66" s="13">
        <v>4848.3100000000004</v>
      </c>
      <c r="B66" s="7"/>
      <c r="C66" s="13">
        <v>2000</v>
      </c>
      <c r="D66" s="7"/>
      <c r="E66" s="13">
        <f t="shared" si="7"/>
        <v>2848.3100000000004</v>
      </c>
      <c r="F66" s="1"/>
      <c r="G66" s="1"/>
      <c r="H66" s="1"/>
      <c r="I66" s="1"/>
      <c r="J66" s="1"/>
      <c r="K66" s="1"/>
      <c r="L66" s="1" t="s">
        <v>68</v>
      </c>
      <c r="M66" s="1"/>
      <c r="N66" s="13">
        <v>7564.89</v>
      </c>
      <c r="O66" s="7"/>
      <c r="P66" s="13">
        <v>7000</v>
      </c>
      <c r="Q66" s="7"/>
      <c r="R66" s="13">
        <f t="shared" si="8"/>
        <v>564.89000000000033</v>
      </c>
      <c r="S66" s="7"/>
      <c r="T66" s="13">
        <v>10000</v>
      </c>
    </row>
    <row r="67" spans="1:20" outlineLevel="3">
      <c r="A67" s="13">
        <v>206.95</v>
      </c>
      <c r="B67" s="7"/>
      <c r="C67" s="13">
        <v>670</v>
      </c>
      <c r="D67" s="7"/>
      <c r="E67" s="13">
        <f t="shared" si="7"/>
        <v>-463.05</v>
      </c>
      <c r="F67" s="1"/>
      <c r="G67" s="1"/>
      <c r="H67" s="1"/>
      <c r="I67" s="1"/>
      <c r="J67" s="1"/>
      <c r="K67" s="1"/>
      <c r="L67" s="1" t="s">
        <v>69</v>
      </c>
      <c r="M67" s="1"/>
      <c r="N67" s="13">
        <v>887.79</v>
      </c>
      <c r="O67" s="7"/>
      <c r="P67" s="13">
        <v>2240</v>
      </c>
      <c r="Q67" s="7"/>
      <c r="R67" s="13">
        <f t="shared" si="8"/>
        <v>-1352.21</v>
      </c>
      <c r="S67" s="7"/>
      <c r="T67" s="13">
        <v>12000</v>
      </c>
    </row>
    <row r="68" spans="1:20" outlineLevel="4">
      <c r="A68" s="13"/>
      <c r="B68" s="7"/>
      <c r="C68" s="13"/>
      <c r="D68" s="7"/>
      <c r="E68" s="13"/>
      <c r="F68" s="1"/>
      <c r="G68" s="1"/>
      <c r="H68" s="1"/>
      <c r="I68" s="1"/>
      <c r="J68" s="1"/>
      <c r="K68" s="1"/>
      <c r="L68" s="1" t="s">
        <v>70</v>
      </c>
      <c r="M68" s="1"/>
      <c r="N68" s="13"/>
      <c r="O68" s="7"/>
      <c r="P68" s="13"/>
      <c r="Q68" s="7"/>
      <c r="R68" s="13"/>
      <c r="S68" s="7"/>
      <c r="T68" s="13"/>
    </row>
    <row r="69" spans="1:20" outlineLevel="4">
      <c r="A69" s="13">
        <v>7033.57</v>
      </c>
      <c r="B69" s="7"/>
      <c r="C69" s="13">
        <v>7125</v>
      </c>
      <c r="D69" s="7"/>
      <c r="E69" s="13">
        <f t="shared" si="7"/>
        <v>-91.430000000000291</v>
      </c>
      <c r="F69" s="1"/>
      <c r="G69" s="1"/>
      <c r="H69" s="1"/>
      <c r="I69" s="1"/>
      <c r="J69" s="1"/>
      <c r="K69" s="1"/>
      <c r="L69" s="1"/>
      <c r="M69" s="1" t="s">
        <v>71</v>
      </c>
      <c r="N69" s="13">
        <v>28620.46</v>
      </c>
      <c r="O69" s="7"/>
      <c r="P69" s="13">
        <v>28500</v>
      </c>
      <c r="Q69" s="7"/>
      <c r="R69" s="13">
        <f t="shared" si="8"/>
        <v>120.45999999999913</v>
      </c>
      <c r="S69" s="7"/>
      <c r="T69" s="13">
        <v>85500</v>
      </c>
    </row>
    <row r="70" spans="1:20" outlineLevel="4">
      <c r="A70" s="13">
        <v>0</v>
      </c>
      <c r="B70" s="7"/>
      <c r="C70" s="13">
        <v>0</v>
      </c>
      <c r="D70" s="7"/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 t="s">
        <v>72</v>
      </c>
      <c r="N70" s="13">
        <v>215.33</v>
      </c>
      <c r="O70" s="7"/>
      <c r="P70" s="13">
        <v>0</v>
      </c>
      <c r="Q70" s="7"/>
      <c r="R70" s="13">
        <f t="shared" si="8"/>
        <v>215.33</v>
      </c>
      <c r="S70" s="7"/>
      <c r="T70" s="13">
        <v>1000</v>
      </c>
    </row>
    <row r="71" spans="1:20" outlineLevel="4">
      <c r="A71" s="13">
        <v>519.74</v>
      </c>
      <c r="B71" s="7"/>
      <c r="C71" s="13">
        <v>675</v>
      </c>
      <c r="D71" s="7"/>
      <c r="E71" s="13">
        <f t="shared" si="7"/>
        <v>-155.26</v>
      </c>
      <c r="F71" s="1"/>
      <c r="G71" s="1"/>
      <c r="H71" s="1"/>
      <c r="I71" s="1"/>
      <c r="J71" s="1"/>
      <c r="K71" s="1"/>
      <c r="L71" s="1"/>
      <c r="M71" s="1" t="s">
        <v>73</v>
      </c>
      <c r="N71" s="13">
        <v>2321.89</v>
      </c>
      <c r="O71" s="7"/>
      <c r="P71" s="13">
        <v>2615</v>
      </c>
      <c r="Q71" s="7"/>
      <c r="R71" s="13">
        <f t="shared" si="8"/>
        <v>-293.11000000000013</v>
      </c>
      <c r="S71" s="7"/>
      <c r="T71" s="13">
        <v>7000</v>
      </c>
    </row>
    <row r="72" spans="1:20" outlineLevel="4">
      <c r="A72" s="13">
        <v>484.62</v>
      </c>
      <c r="B72" s="7"/>
      <c r="C72" s="13">
        <v>45</v>
      </c>
      <c r="D72" s="7"/>
      <c r="E72" s="13">
        <f t="shared" si="7"/>
        <v>439.62</v>
      </c>
      <c r="F72" s="1"/>
      <c r="G72" s="1"/>
      <c r="H72" s="1"/>
      <c r="I72" s="1"/>
      <c r="J72" s="1"/>
      <c r="K72" s="1"/>
      <c r="L72" s="1"/>
      <c r="M72" s="1" t="s">
        <v>74</v>
      </c>
      <c r="N72" s="13">
        <v>1301.93</v>
      </c>
      <c r="O72" s="7"/>
      <c r="P72" s="13">
        <v>1350</v>
      </c>
      <c r="Q72" s="7"/>
      <c r="R72" s="13">
        <f t="shared" si="8"/>
        <v>-48.069999999999936</v>
      </c>
      <c r="S72" s="7"/>
      <c r="T72" s="13">
        <v>5000</v>
      </c>
    </row>
    <row r="73" spans="1:20" ht="18" outlineLevel="4" thickBot="1">
      <c r="A73" s="14">
        <v>446.41</v>
      </c>
      <c r="B73" s="7"/>
      <c r="C73" s="14"/>
      <c r="D73" s="7"/>
      <c r="E73" s="14">
        <f>A73-C73</f>
        <v>446.41</v>
      </c>
      <c r="F73" s="1"/>
      <c r="G73" s="1"/>
      <c r="H73" s="1"/>
      <c r="I73" s="1"/>
      <c r="J73" s="1"/>
      <c r="K73" s="1"/>
      <c r="L73" s="1"/>
      <c r="M73" s="1" t="s">
        <v>75</v>
      </c>
      <c r="N73" s="14">
        <v>4835.7299999999996</v>
      </c>
      <c r="O73" s="7"/>
      <c r="P73" s="14"/>
      <c r="Q73" s="7"/>
      <c r="R73" s="14">
        <f>N73-P73</f>
        <v>4835.7299999999996</v>
      </c>
      <c r="S73" s="7"/>
      <c r="T73" s="14"/>
    </row>
    <row r="74" spans="1:20" outlineLevel="3">
      <c r="A74" s="13">
        <f>ROUND(SUM(A68:A73),5)</f>
        <v>8484.34</v>
      </c>
      <c r="B74" s="7"/>
      <c r="C74" s="13">
        <f>ROUND(SUM(C68:C73),5)</f>
        <v>7845</v>
      </c>
      <c r="D74" s="7"/>
      <c r="E74" s="13">
        <f>A74-C74</f>
        <v>639.34000000000015</v>
      </c>
      <c r="F74" s="1"/>
      <c r="G74" s="1"/>
      <c r="H74" s="1"/>
      <c r="I74" s="1"/>
      <c r="J74" s="1"/>
      <c r="K74" s="1"/>
      <c r="L74" s="1" t="s">
        <v>76</v>
      </c>
      <c r="M74" s="1"/>
      <c r="N74" s="13">
        <f>ROUND(SUM(N68:N73),5)</f>
        <v>37295.339999999997</v>
      </c>
      <c r="O74" s="7"/>
      <c r="P74" s="13">
        <f>ROUND(SUM(P68:P73),5)</f>
        <v>32465</v>
      </c>
      <c r="Q74" s="7"/>
      <c r="R74" s="13">
        <f>N74-P74</f>
        <v>4830.3399999999965</v>
      </c>
      <c r="S74" s="7"/>
      <c r="T74" s="13">
        <f>ROUND(SUM(T68:T73),5)</f>
        <v>98500</v>
      </c>
    </row>
    <row r="75" spans="1:20" ht="30" customHeight="1" outlineLevel="4">
      <c r="A75" s="13"/>
      <c r="B75" s="7"/>
      <c r="C75" s="13"/>
      <c r="D75" s="7"/>
      <c r="E75" s="13"/>
      <c r="F75" s="1"/>
      <c r="G75" s="1"/>
      <c r="H75" s="1"/>
      <c r="I75" s="1"/>
      <c r="J75" s="1"/>
      <c r="K75" s="1"/>
      <c r="L75" s="1" t="s">
        <v>77</v>
      </c>
      <c r="M75" s="1"/>
      <c r="N75" s="13"/>
      <c r="O75" s="7"/>
      <c r="P75" s="13"/>
      <c r="Q75" s="7"/>
      <c r="R75" s="13"/>
      <c r="S75" s="7"/>
      <c r="T75" s="13"/>
    </row>
    <row r="76" spans="1:20" outlineLevel="4">
      <c r="A76" s="13">
        <v>2068.7800000000002</v>
      </c>
      <c r="B76" s="7"/>
      <c r="C76" s="13">
        <v>790</v>
      </c>
      <c r="D76" s="7"/>
      <c r="E76" s="13">
        <f t="shared" ref="E76:E82" si="9">A76-C76</f>
        <v>1278.7800000000002</v>
      </c>
      <c r="F76" s="1"/>
      <c r="G76" s="1"/>
      <c r="H76" s="1"/>
      <c r="I76" s="1"/>
      <c r="J76" s="1"/>
      <c r="K76" s="1"/>
      <c r="L76" s="1"/>
      <c r="M76" s="1" t="s">
        <v>78</v>
      </c>
      <c r="N76" s="13">
        <v>3374.1</v>
      </c>
      <c r="O76" s="7"/>
      <c r="P76" s="13">
        <v>3925</v>
      </c>
      <c r="Q76" s="7"/>
      <c r="R76" s="13">
        <f t="shared" ref="R76:R82" si="10">N76-P76</f>
        <v>-550.90000000000009</v>
      </c>
      <c r="S76" s="7"/>
      <c r="T76" s="13">
        <v>10000</v>
      </c>
    </row>
    <row r="77" spans="1:20" ht="18" outlineLevel="4" thickBot="1">
      <c r="A77" s="14">
        <v>394.15</v>
      </c>
      <c r="B77" s="7"/>
      <c r="C77" s="14">
        <v>350</v>
      </c>
      <c r="D77" s="7"/>
      <c r="E77" s="14">
        <f>A77-C77</f>
        <v>44.149999999999977</v>
      </c>
      <c r="F77" s="1"/>
      <c r="G77" s="1"/>
      <c r="H77" s="1"/>
      <c r="I77" s="1"/>
      <c r="J77" s="1"/>
      <c r="K77" s="1"/>
      <c r="L77" s="1"/>
      <c r="M77" s="1" t="s">
        <v>79</v>
      </c>
      <c r="N77" s="14">
        <v>1779.69</v>
      </c>
      <c r="O77" s="7"/>
      <c r="P77" s="14">
        <v>1220</v>
      </c>
      <c r="Q77" s="7"/>
      <c r="R77" s="14">
        <f>N77-P77</f>
        <v>559.69000000000005</v>
      </c>
      <c r="S77" s="7"/>
      <c r="T77" s="14">
        <v>5000</v>
      </c>
    </row>
    <row r="78" spans="1:20" outlineLevel="3">
      <c r="A78" s="13">
        <f>ROUND(SUM(A75:A77),5)</f>
        <v>2462.9299999999998</v>
      </c>
      <c r="B78" s="7"/>
      <c r="C78" s="13">
        <f>ROUND(SUM(C75:C77),5)</f>
        <v>1140</v>
      </c>
      <c r="D78" s="7"/>
      <c r="E78" s="13">
        <f>A78-C78</f>
        <v>1322.9299999999998</v>
      </c>
      <c r="F78" s="1"/>
      <c r="G78" s="1"/>
      <c r="H78" s="1"/>
      <c r="I78" s="1"/>
      <c r="J78" s="1"/>
      <c r="K78" s="1"/>
      <c r="L78" s="1" t="s">
        <v>80</v>
      </c>
      <c r="M78" s="1"/>
      <c r="N78" s="13">
        <f>ROUND(SUM(N75:N77),5)</f>
        <v>5153.79</v>
      </c>
      <c r="O78" s="7"/>
      <c r="P78" s="13">
        <f>ROUND(SUM(P75:P77),5)</f>
        <v>5145</v>
      </c>
      <c r="Q78" s="7"/>
      <c r="R78" s="13">
        <f>N78-P78</f>
        <v>8.7899999999999636</v>
      </c>
      <c r="S78" s="7"/>
      <c r="T78" s="13">
        <f>ROUND(SUM(T75:T77),5)</f>
        <v>15000</v>
      </c>
    </row>
    <row r="79" spans="1:20" ht="30" customHeight="1" outlineLevel="4">
      <c r="A79" s="13"/>
      <c r="B79" s="7"/>
      <c r="C79" s="13"/>
      <c r="D79" s="7"/>
      <c r="E79" s="13"/>
      <c r="F79" s="1"/>
      <c r="G79" s="1"/>
      <c r="H79" s="1"/>
      <c r="I79" s="1"/>
      <c r="J79" s="1"/>
      <c r="K79" s="1"/>
      <c r="L79" s="1" t="s">
        <v>81</v>
      </c>
      <c r="M79" s="1"/>
      <c r="N79" s="13"/>
      <c r="O79" s="7"/>
      <c r="P79" s="13"/>
      <c r="Q79" s="7"/>
      <c r="R79" s="13"/>
      <c r="S79" s="7"/>
      <c r="T79" s="13"/>
    </row>
    <row r="80" spans="1:20" outlineLevel="4">
      <c r="A80" s="13">
        <v>14910.42</v>
      </c>
      <c r="B80" s="7"/>
      <c r="C80" s="13">
        <v>16550</v>
      </c>
      <c r="D80" s="7"/>
      <c r="E80" s="13">
        <f t="shared" si="9"/>
        <v>-1639.58</v>
      </c>
      <c r="F80" s="1"/>
      <c r="G80" s="1"/>
      <c r="H80" s="1"/>
      <c r="I80" s="1"/>
      <c r="J80" s="1"/>
      <c r="K80" s="1"/>
      <c r="L80" s="1"/>
      <c r="M80" s="1" t="s">
        <v>82</v>
      </c>
      <c r="N80" s="13">
        <v>61377.75</v>
      </c>
      <c r="O80" s="7"/>
      <c r="P80" s="13">
        <v>66200</v>
      </c>
      <c r="Q80" s="7"/>
      <c r="R80" s="13">
        <f t="shared" si="10"/>
        <v>-4822.25</v>
      </c>
      <c r="S80" s="7"/>
      <c r="T80" s="13">
        <v>215000</v>
      </c>
    </row>
    <row r="81" spans="1:20" outlineLevel="4">
      <c r="A81" s="13">
        <v>1782.19</v>
      </c>
      <c r="B81" s="7"/>
      <c r="C81" s="13">
        <v>1665</v>
      </c>
      <c r="D81" s="7"/>
      <c r="E81" s="13">
        <f t="shared" si="9"/>
        <v>117.19000000000005</v>
      </c>
      <c r="F81" s="1"/>
      <c r="G81" s="1"/>
      <c r="H81" s="1"/>
      <c r="I81" s="1"/>
      <c r="J81" s="1"/>
      <c r="K81" s="1"/>
      <c r="L81" s="1"/>
      <c r="M81" s="1" t="s">
        <v>83</v>
      </c>
      <c r="N81" s="13">
        <v>7691.86</v>
      </c>
      <c r="O81" s="7"/>
      <c r="P81" s="13">
        <v>6660</v>
      </c>
      <c r="Q81" s="7"/>
      <c r="R81" s="13">
        <f t="shared" si="10"/>
        <v>1031.8599999999997</v>
      </c>
      <c r="S81" s="7"/>
      <c r="T81" s="13">
        <v>20000</v>
      </c>
    </row>
    <row r="82" spans="1:20" outlineLevel="4">
      <c r="A82" s="13">
        <v>1347.98</v>
      </c>
      <c r="B82" s="7"/>
      <c r="C82" s="13">
        <v>1375</v>
      </c>
      <c r="D82" s="7"/>
      <c r="E82" s="13">
        <f t="shared" si="9"/>
        <v>-27.019999999999982</v>
      </c>
      <c r="F82" s="1"/>
      <c r="G82" s="1"/>
      <c r="H82" s="1"/>
      <c r="I82" s="1"/>
      <c r="J82" s="1"/>
      <c r="K82" s="1"/>
      <c r="L82" s="1"/>
      <c r="M82" s="1" t="s">
        <v>84</v>
      </c>
      <c r="N82" s="13">
        <v>4721.13</v>
      </c>
      <c r="O82" s="7"/>
      <c r="P82" s="13">
        <v>5500</v>
      </c>
      <c r="Q82" s="7"/>
      <c r="R82" s="13">
        <f t="shared" si="10"/>
        <v>-778.86999999999989</v>
      </c>
      <c r="S82" s="7"/>
      <c r="T82" s="13">
        <v>17929</v>
      </c>
    </row>
    <row r="83" spans="1:20" ht="18" outlineLevel="4" thickBot="1">
      <c r="A83" s="14">
        <v>260.10000000000002</v>
      </c>
      <c r="B83" s="7"/>
      <c r="C83" s="14">
        <v>190</v>
      </c>
      <c r="D83" s="7"/>
      <c r="E83" s="14">
        <f>A83-C83</f>
        <v>70.100000000000023</v>
      </c>
      <c r="F83" s="1"/>
      <c r="G83" s="1"/>
      <c r="H83" s="1"/>
      <c r="I83" s="1"/>
      <c r="J83" s="1"/>
      <c r="K83" s="1"/>
      <c r="L83" s="1"/>
      <c r="M83" s="1" t="s">
        <v>85</v>
      </c>
      <c r="N83" s="14">
        <v>999.6</v>
      </c>
      <c r="O83" s="7"/>
      <c r="P83" s="14">
        <v>760</v>
      </c>
      <c r="Q83" s="7"/>
      <c r="R83" s="14">
        <f>N83-P83</f>
        <v>239.60000000000002</v>
      </c>
      <c r="S83" s="7"/>
      <c r="T83" s="14">
        <v>2300</v>
      </c>
    </row>
    <row r="84" spans="1:20" outlineLevel="3">
      <c r="A84" s="13">
        <f>ROUND(SUM(A79:A83),5)</f>
        <v>18300.689999999999</v>
      </c>
      <c r="B84" s="7"/>
      <c r="C84" s="13">
        <f>ROUND(SUM(C79:C83),5)</f>
        <v>19780</v>
      </c>
      <c r="D84" s="7"/>
      <c r="E84" s="13">
        <f>A84-C84</f>
        <v>-1479.3100000000013</v>
      </c>
      <c r="F84" s="1"/>
      <c r="G84" s="1"/>
      <c r="H84" s="1"/>
      <c r="I84" s="1"/>
      <c r="J84" s="1"/>
      <c r="K84" s="1"/>
      <c r="L84" s="1" t="s">
        <v>86</v>
      </c>
      <c r="M84" s="1"/>
      <c r="N84" s="13">
        <f>ROUND(SUM(N79:N83),5)</f>
        <v>74790.34</v>
      </c>
      <c r="O84" s="7"/>
      <c r="P84" s="13">
        <f>ROUND(SUM(P79:P83),5)</f>
        <v>79120</v>
      </c>
      <c r="Q84" s="7"/>
      <c r="R84" s="13">
        <f>N84-P84</f>
        <v>-4329.6600000000035</v>
      </c>
      <c r="S84" s="7"/>
      <c r="T84" s="13">
        <f>ROUND(SUM(T79:T83),5)</f>
        <v>255229</v>
      </c>
    </row>
    <row r="85" spans="1:20" ht="30" customHeight="1" outlineLevel="4">
      <c r="A85" s="13"/>
      <c r="B85" s="7"/>
      <c r="C85" s="13"/>
      <c r="D85" s="7"/>
      <c r="E85" s="13"/>
      <c r="F85" s="1"/>
      <c r="G85" s="1"/>
      <c r="H85" s="1"/>
      <c r="I85" s="1"/>
      <c r="J85" s="1"/>
      <c r="K85" s="1"/>
      <c r="L85" s="1" t="s">
        <v>87</v>
      </c>
      <c r="M85" s="1"/>
      <c r="N85" s="13"/>
      <c r="O85" s="7"/>
      <c r="P85" s="13"/>
      <c r="Q85" s="7"/>
      <c r="R85" s="13"/>
      <c r="S85" s="7"/>
      <c r="T85" s="13"/>
    </row>
    <row r="86" spans="1:20" outlineLevel="4">
      <c r="A86" s="13">
        <v>0</v>
      </c>
      <c r="B86" s="7"/>
      <c r="C86" s="13">
        <v>145</v>
      </c>
      <c r="D86" s="7"/>
      <c r="E86" s="13">
        <f t="shared" ref="E86" si="11">A86-C86</f>
        <v>-145</v>
      </c>
      <c r="F86" s="1"/>
      <c r="G86" s="1"/>
      <c r="H86" s="1"/>
      <c r="I86" s="1"/>
      <c r="J86" s="1"/>
      <c r="K86" s="1"/>
      <c r="L86" s="1"/>
      <c r="M86" s="1" t="s">
        <v>88</v>
      </c>
      <c r="N86" s="13">
        <v>0</v>
      </c>
      <c r="O86" s="7"/>
      <c r="P86" s="13">
        <v>740</v>
      </c>
      <c r="Q86" s="7"/>
      <c r="R86" s="13">
        <f t="shared" ref="R86" si="12">N86-P86</f>
        <v>-740</v>
      </c>
      <c r="S86" s="7"/>
      <c r="T86" s="13">
        <v>750</v>
      </c>
    </row>
    <row r="87" spans="1:20" ht="18" outlineLevel="4" thickBot="1">
      <c r="A87" s="15">
        <v>553.23</v>
      </c>
      <c r="B87" s="7"/>
      <c r="C87" s="15">
        <v>550</v>
      </c>
      <c r="D87" s="7"/>
      <c r="E87" s="14">
        <f>A87-C87</f>
        <v>3.2300000000000182</v>
      </c>
      <c r="F87" s="1"/>
      <c r="G87" s="1"/>
      <c r="H87" s="1"/>
      <c r="I87" s="1"/>
      <c r="J87" s="1"/>
      <c r="K87" s="1"/>
      <c r="L87" s="1"/>
      <c r="M87" s="1" t="s">
        <v>89</v>
      </c>
      <c r="N87" s="15">
        <v>2212.92</v>
      </c>
      <c r="O87" s="7"/>
      <c r="P87" s="15">
        <v>2200</v>
      </c>
      <c r="Q87" s="7"/>
      <c r="R87" s="14">
        <f>N87-P87</f>
        <v>12.920000000000073</v>
      </c>
      <c r="S87" s="7"/>
      <c r="T87" s="15">
        <v>6600</v>
      </c>
    </row>
    <row r="88" spans="1:20" ht="18" outlineLevel="3" thickBot="1">
      <c r="A88" s="16">
        <f>ROUND(SUM(A85:A87),5)</f>
        <v>553.23</v>
      </c>
      <c r="B88" s="7"/>
      <c r="C88" s="16">
        <f>ROUND(SUM(C85:C87),5)</f>
        <v>695</v>
      </c>
      <c r="D88" s="7"/>
      <c r="E88" s="16">
        <f>A88-C88</f>
        <v>-141.76999999999998</v>
      </c>
      <c r="F88" s="1"/>
      <c r="G88" s="1"/>
      <c r="H88" s="1"/>
      <c r="I88" s="1"/>
      <c r="J88" s="1"/>
      <c r="K88" s="1"/>
      <c r="L88" s="1" t="s">
        <v>90</v>
      </c>
      <c r="M88" s="1"/>
      <c r="N88" s="16">
        <f>ROUND(SUM(N85:N87),5)</f>
        <v>2212.92</v>
      </c>
      <c r="O88" s="7"/>
      <c r="P88" s="16">
        <f>ROUND(SUM(P85:P87),5)</f>
        <v>2940</v>
      </c>
      <c r="Q88" s="7"/>
      <c r="R88" s="16">
        <f>N88-P88</f>
        <v>-727.07999999999993</v>
      </c>
      <c r="S88" s="7"/>
      <c r="T88" s="16">
        <f>ROUND(SUM(T85:T87),5)</f>
        <v>7350</v>
      </c>
    </row>
    <row r="89" spans="1:20" ht="30" customHeight="1" outlineLevel="2" thickBot="1">
      <c r="A89" s="17">
        <f>ROUND(SUM(A53:A67)+A74+A78+A84+A88,5)</f>
        <v>105481.4</v>
      </c>
      <c r="B89" s="7"/>
      <c r="C89" s="17">
        <f>ROUND(SUM(C53:C67)+C74+C78+C84+C88,5)</f>
        <v>67335</v>
      </c>
      <c r="D89" s="7"/>
      <c r="E89" s="17">
        <f>A89-C89</f>
        <v>38146.399999999994</v>
      </c>
      <c r="F89" s="1"/>
      <c r="G89" s="1"/>
      <c r="H89" s="1"/>
      <c r="I89" s="1"/>
      <c r="J89" s="1"/>
      <c r="K89" s="1" t="s">
        <v>91</v>
      </c>
      <c r="L89" s="1"/>
      <c r="M89" s="1"/>
      <c r="N89" s="17">
        <f>ROUND(SUM(N53:N67)+N74+N78+N84+N88,5)</f>
        <v>256307.57</v>
      </c>
      <c r="O89" s="7"/>
      <c r="P89" s="17">
        <f>ROUND(SUM(P53:P67)+P74+P78+P84+P88,5)</f>
        <v>229100</v>
      </c>
      <c r="Q89" s="7"/>
      <c r="R89" s="17">
        <f>N89-P89</f>
        <v>27207.570000000007</v>
      </c>
      <c r="S89" s="7"/>
      <c r="T89" s="17">
        <f>ROUND(SUM(T53:T67)+T74+T78+T84+T88,5)</f>
        <v>652579</v>
      </c>
    </row>
    <row r="90" spans="1:20" ht="30" customHeight="1" outlineLevel="1">
      <c r="A90" s="21">
        <f>ROUND(A52+A89,5)</f>
        <v>105481.4</v>
      </c>
      <c r="B90" s="20"/>
      <c r="C90" s="21">
        <f>ROUND(C52+C89,5)</f>
        <v>67335</v>
      </c>
      <c r="D90" s="20"/>
      <c r="E90" s="21">
        <f>A90-C90</f>
        <v>38146.399999999994</v>
      </c>
      <c r="F90" s="20"/>
      <c r="G90" s="20"/>
      <c r="H90" s="20"/>
      <c r="I90" s="20"/>
      <c r="J90" s="20" t="s">
        <v>92</v>
      </c>
      <c r="K90" s="20"/>
      <c r="L90" s="20"/>
      <c r="M90" s="20"/>
      <c r="N90" s="21">
        <f>ROUND(N52+N89,5)</f>
        <v>256307.57</v>
      </c>
      <c r="O90" s="20"/>
      <c r="P90" s="21">
        <f>ROUND(P52+P89,5)</f>
        <v>229100</v>
      </c>
      <c r="Q90" s="20"/>
      <c r="R90" s="21">
        <f>N90-P90</f>
        <v>27207.570000000007</v>
      </c>
      <c r="S90" s="20"/>
      <c r="T90" s="21">
        <f>ROUND(T52+T89,5)</f>
        <v>652579</v>
      </c>
    </row>
    <row r="91" spans="1:20" ht="30" customHeight="1" outlineLevel="2">
      <c r="A91" s="13"/>
      <c r="B91" s="7"/>
      <c r="C91" s="13"/>
      <c r="D91" s="7"/>
      <c r="E91" s="13"/>
      <c r="F91" s="1"/>
      <c r="G91" s="1"/>
      <c r="H91" s="1"/>
      <c r="I91" s="1"/>
      <c r="J91" s="1" t="s">
        <v>93</v>
      </c>
      <c r="K91" s="1"/>
      <c r="L91" s="1"/>
      <c r="M91" s="1"/>
      <c r="N91" s="13"/>
      <c r="O91" s="7"/>
      <c r="P91" s="13"/>
      <c r="Q91" s="7"/>
      <c r="R91" s="13"/>
      <c r="S91" s="7"/>
      <c r="T91" s="13"/>
    </row>
    <row r="92" spans="1:20" outlineLevel="3">
      <c r="A92" s="13"/>
      <c r="B92" s="7"/>
      <c r="C92" s="13"/>
      <c r="D92" s="7"/>
      <c r="E92" s="13"/>
      <c r="F92" s="1"/>
      <c r="G92" s="1"/>
      <c r="H92" s="1"/>
      <c r="I92" s="1"/>
      <c r="J92" s="1"/>
      <c r="K92" s="1" t="s">
        <v>94</v>
      </c>
      <c r="L92" s="1"/>
      <c r="M92" s="1"/>
      <c r="N92" s="13"/>
      <c r="O92" s="7"/>
      <c r="P92" s="13"/>
      <c r="Q92" s="7"/>
      <c r="R92" s="13"/>
      <c r="S92" s="7"/>
      <c r="T92" s="13"/>
    </row>
    <row r="93" spans="1:20" outlineLevel="3">
      <c r="A93" s="13">
        <v>66</v>
      </c>
      <c r="B93" s="7"/>
      <c r="C93" s="13">
        <v>120</v>
      </c>
      <c r="D93" s="7"/>
      <c r="E93" s="13">
        <f t="shared" ref="E93:E100" si="13">A93-C93</f>
        <v>-54</v>
      </c>
      <c r="F93" s="1"/>
      <c r="G93" s="1"/>
      <c r="H93" s="1"/>
      <c r="I93" s="1"/>
      <c r="J93" s="1"/>
      <c r="K93" s="1"/>
      <c r="L93" s="1" t="s">
        <v>95</v>
      </c>
      <c r="M93" s="1"/>
      <c r="N93" s="13">
        <v>1861.32</v>
      </c>
      <c r="O93" s="7"/>
      <c r="P93" s="13">
        <v>3575</v>
      </c>
      <c r="Q93" s="7"/>
      <c r="R93" s="13">
        <f t="shared" ref="R93:R100" si="14">N93-P93</f>
        <v>-1713.68</v>
      </c>
      <c r="S93" s="7"/>
      <c r="T93" s="13">
        <v>4700</v>
      </c>
    </row>
    <row r="94" spans="1:20" outlineLevel="3">
      <c r="A94" s="13">
        <v>718.42</v>
      </c>
      <c r="B94" s="7"/>
      <c r="C94" s="13"/>
      <c r="D94" s="7"/>
      <c r="E94" s="13">
        <f t="shared" si="13"/>
        <v>718.42</v>
      </c>
      <c r="F94" s="1"/>
      <c r="G94" s="1"/>
      <c r="H94" s="1"/>
      <c r="I94" s="1"/>
      <c r="J94" s="1"/>
      <c r="K94" s="1"/>
      <c r="L94" s="1" t="s">
        <v>96</v>
      </c>
      <c r="M94" s="1"/>
      <c r="N94" s="13">
        <v>3741.34</v>
      </c>
      <c r="O94" s="7"/>
      <c r="P94" s="13"/>
      <c r="Q94" s="7"/>
      <c r="R94" s="13">
        <f t="shared" si="14"/>
        <v>3741.34</v>
      </c>
      <c r="S94" s="7"/>
      <c r="T94" s="13"/>
    </row>
    <row r="95" spans="1:20" outlineLevel="3">
      <c r="A95" s="13">
        <v>612.6</v>
      </c>
      <c r="B95" s="7"/>
      <c r="C95" s="13">
        <v>270</v>
      </c>
      <c r="D95" s="7"/>
      <c r="E95" s="13">
        <f t="shared" si="13"/>
        <v>342.6</v>
      </c>
      <c r="F95" s="1"/>
      <c r="G95" s="1"/>
      <c r="H95" s="1"/>
      <c r="I95" s="1"/>
      <c r="J95" s="1"/>
      <c r="K95" s="1"/>
      <c r="L95" s="1" t="s">
        <v>97</v>
      </c>
      <c r="M95" s="1"/>
      <c r="N95" s="13">
        <v>1769.4</v>
      </c>
      <c r="O95" s="7"/>
      <c r="P95" s="13">
        <v>2425</v>
      </c>
      <c r="Q95" s="7"/>
      <c r="R95" s="13">
        <f t="shared" si="14"/>
        <v>-655.59999999999991</v>
      </c>
      <c r="S95" s="7"/>
      <c r="T95" s="13">
        <v>8000</v>
      </c>
    </row>
    <row r="96" spans="1:20" outlineLevel="3">
      <c r="A96" s="13">
        <v>425.84</v>
      </c>
      <c r="B96" s="7"/>
      <c r="C96" s="13">
        <v>220</v>
      </c>
      <c r="D96" s="7"/>
      <c r="E96" s="13">
        <f t="shared" si="13"/>
        <v>205.83999999999997</v>
      </c>
      <c r="F96" s="1"/>
      <c r="G96" s="1"/>
      <c r="H96" s="1"/>
      <c r="I96" s="1"/>
      <c r="J96" s="1"/>
      <c r="K96" s="1"/>
      <c r="L96" s="1" t="s">
        <v>98</v>
      </c>
      <c r="M96" s="1"/>
      <c r="N96" s="13">
        <v>6699.72</v>
      </c>
      <c r="O96" s="7"/>
      <c r="P96" s="13">
        <v>820</v>
      </c>
      <c r="Q96" s="7"/>
      <c r="R96" s="13">
        <f t="shared" si="14"/>
        <v>5879.72</v>
      </c>
      <c r="S96" s="7"/>
      <c r="T96" s="13">
        <v>4700</v>
      </c>
    </row>
    <row r="97" spans="1:20" outlineLevel="4">
      <c r="A97" s="13"/>
      <c r="B97" s="7"/>
      <c r="C97" s="13"/>
      <c r="D97" s="7"/>
      <c r="E97" s="13"/>
      <c r="F97" s="1"/>
      <c r="G97" s="1"/>
      <c r="H97" s="1"/>
      <c r="I97" s="1"/>
      <c r="J97" s="1"/>
      <c r="K97" s="1"/>
      <c r="L97" s="1" t="s">
        <v>99</v>
      </c>
      <c r="M97" s="1"/>
      <c r="N97" s="13"/>
      <c r="O97" s="7"/>
      <c r="P97" s="13"/>
      <c r="Q97" s="7"/>
      <c r="R97" s="13"/>
      <c r="S97" s="7"/>
      <c r="T97" s="13"/>
    </row>
    <row r="98" spans="1:20" outlineLevel="4">
      <c r="A98" s="13">
        <v>7173.17</v>
      </c>
      <c r="B98" s="7"/>
      <c r="C98" s="13">
        <v>6350</v>
      </c>
      <c r="D98" s="7"/>
      <c r="E98" s="13">
        <f t="shared" si="13"/>
        <v>823.17000000000007</v>
      </c>
      <c r="F98" s="1"/>
      <c r="G98" s="1"/>
      <c r="H98" s="1"/>
      <c r="I98" s="1"/>
      <c r="J98" s="1"/>
      <c r="K98" s="1"/>
      <c r="L98" s="1"/>
      <c r="M98" s="1" t="s">
        <v>100</v>
      </c>
      <c r="N98" s="13">
        <v>24213.34</v>
      </c>
      <c r="O98" s="7"/>
      <c r="P98" s="13">
        <v>18575</v>
      </c>
      <c r="Q98" s="7"/>
      <c r="R98" s="13">
        <f t="shared" si="14"/>
        <v>5638.34</v>
      </c>
      <c r="S98" s="7"/>
      <c r="T98" s="13">
        <v>69800</v>
      </c>
    </row>
    <row r="99" spans="1:20" outlineLevel="4">
      <c r="A99" s="13">
        <v>1331.09</v>
      </c>
      <c r="B99" s="7"/>
      <c r="C99" s="13">
        <v>1200</v>
      </c>
      <c r="D99" s="7"/>
      <c r="E99" s="13">
        <f t="shared" si="13"/>
        <v>131.08999999999992</v>
      </c>
      <c r="F99" s="1"/>
      <c r="G99" s="1"/>
      <c r="H99" s="1"/>
      <c r="I99" s="1"/>
      <c r="J99" s="1"/>
      <c r="K99" s="1"/>
      <c r="L99" s="1"/>
      <c r="M99" s="1" t="s">
        <v>101</v>
      </c>
      <c r="N99" s="13">
        <v>6215.86</v>
      </c>
      <c r="O99" s="7"/>
      <c r="P99" s="13">
        <v>4245</v>
      </c>
      <c r="Q99" s="7"/>
      <c r="R99" s="13">
        <f t="shared" si="14"/>
        <v>1970.8599999999997</v>
      </c>
      <c r="S99" s="7"/>
      <c r="T99" s="13">
        <v>13000</v>
      </c>
    </row>
    <row r="100" spans="1:20" outlineLevel="4">
      <c r="A100" s="13">
        <v>627.09</v>
      </c>
      <c r="B100" s="7"/>
      <c r="C100" s="13">
        <v>55</v>
      </c>
      <c r="D100" s="7"/>
      <c r="E100" s="13">
        <f t="shared" si="13"/>
        <v>572.09</v>
      </c>
      <c r="F100" s="1"/>
      <c r="G100" s="1"/>
      <c r="H100" s="1"/>
      <c r="I100" s="1"/>
      <c r="J100" s="1"/>
      <c r="K100" s="1"/>
      <c r="L100" s="1"/>
      <c r="M100" s="1" t="s">
        <v>102</v>
      </c>
      <c r="N100" s="13">
        <v>1081.67</v>
      </c>
      <c r="O100" s="7"/>
      <c r="P100" s="13">
        <v>1345</v>
      </c>
      <c r="Q100" s="7"/>
      <c r="R100" s="13">
        <f t="shared" si="14"/>
        <v>-263.32999999999993</v>
      </c>
      <c r="S100" s="7"/>
      <c r="T100" s="13">
        <v>3500</v>
      </c>
    </row>
    <row r="101" spans="1:20" ht="18" outlineLevel="4" thickBot="1">
      <c r="A101" s="14">
        <v>238.25</v>
      </c>
      <c r="B101" s="7"/>
      <c r="C101" s="14">
        <v>890</v>
      </c>
      <c r="D101" s="7"/>
      <c r="E101" s="14">
        <f>A101-C101</f>
        <v>-651.75</v>
      </c>
      <c r="F101" s="1"/>
      <c r="G101" s="1"/>
      <c r="H101" s="1"/>
      <c r="I101" s="1"/>
      <c r="J101" s="1"/>
      <c r="K101" s="1"/>
      <c r="L101" s="1"/>
      <c r="M101" s="1" t="s">
        <v>103</v>
      </c>
      <c r="N101" s="14">
        <v>1572.42</v>
      </c>
      <c r="O101" s="7"/>
      <c r="P101" s="14">
        <v>4325</v>
      </c>
      <c r="Q101" s="7"/>
      <c r="R101" s="14">
        <f>N101-P101</f>
        <v>-2752.58</v>
      </c>
      <c r="S101" s="7"/>
      <c r="T101" s="14">
        <v>8000</v>
      </c>
    </row>
    <row r="102" spans="1:20" outlineLevel="3">
      <c r="A102" s="13">
        <f>ROUND(SUM(A97:A101),5)</f>
        <v>9369.6</v>
      </c>
      <c r="B102" s="7"/>
      <c r="C102" s="13">
        <f>ROUND(SUM(C97:C101),5)</f>
        <v>8495</v>
      </c>
      <c r="D102" s="7"/>
      <c r="E102" s="13">
        <f>A102-C102</f>
        <v>874.60000000000036</v>
      </c>
      <c r="F102" s="1"/>
      <c r="G102" s="1"/>
      <c r="H102" s="1"/>
      <c r="I102" s="1"/>
      <c r="J102" s="1"/>
      <c r="K102" s="1"/>
      <c r="L102" s="1" t="s">
        <v>104</v>
      </c>
      <c r="M102" s="1"/>
      <c r="N102" s="13">
        <f>ROUND(SUM(N97:N101),5)</f>
        <v>33083.29</v>
      </c>
      <c r="O102" s="7"/>
      <c r="P102" s="13">
        <f>ROUND(SUM(P97:P101),5)</f>
        <v>28490</v>
      </c>
      <c r="Q102" s="7"/>
      <c r="R102" s="13">
        <f>N102-P102</f>
        <v>4593.2900000000009</v>
      </c>
      <c r="S102" s="7"/>
      <c r="T102" s="13">
        <f>ROUND(SUM(T97:T101),5)</f>
        <v>94300</v>
      </c>
    </row>
    <row r="103" spans="1:20" ht="30" customHeight="1" outlineLevel="4">
      <c r="A103" s="13"/>
      <c r="B103" s="7"/>
      <c r="C103" s="13"/>
      <c r="D103" s="7"/>
      <c r="E103" s="13"/>
      <c r="F103" s="1"/>
      <c r="G103" s="1"/>
      <c r="H103" s="1"/>
      <c r="I103" s="1"/>
      <c r="J103" s="1"/>
      <c r="K103" s="1"/>
      <c r="L103" s="1" t="s">
        <v>105</v>
      </c>
      <c r="M103" s="1"/>
      <c r="N103" s="13"/>
      <c r="O103" s="7"/>
      <c r="P103" s="13"/>
      <c r="Q103" s="7"/>
      <c r="R103" s="13"/>
      <c r="S103" s="7"/>
      <c r="T103" s="13"/>
    </row>
    <row r="104" spans="1:20" outlineLevel="4">
      <c r="A104" s="13">
        <v>364.28</v>
      </c>
      <c r="B104" s="7"/>
      <c r="C104" s="13">
        <v>960</v>
      </c>
      <c r="D104" s="7"/>
      <c r="E104" s="13">
        <f t="shared" ref="E104:E112" si="15">A104-C104</f>
        <v>-595.72</v>
      </c>
      <c r="F104" s="1"/>
      <c r="G104" s="1"/>
      <c r="H104" s="1"/>
      <c r="I104" s="1"/>
      <c r="J104" s="1"/>
      <c r="K104" s="1"/>
      <c r="L104" s="1"/>
      <c r="M104" s="1" t="s">
        <v>106</v>
      </c>
      <c r="N104" s="13">
        <v>1985.66</v>
      </c>
      <c r="O104" s="7"/>
      <c r="P104" s="13">
        <v>3755</v>
      </c>
      <c r="Q104" s="7"/>
      <c r="R104" s="13">
        <f t="shared" ref="R104:R112" si="16">N104-P104</f>
        <v>-1769.34</v>
      </c>
      <c r="S104" s="7"/>
      <c r="T104" s="13">
        <v>8000</v>
      </c>
    </row>
    <row r="105" spans="1:20" ht="18" outlineLevel="4" thickBot="1">
      <c r="A105" s="14">
        <v>394.15</v>
      </c>
      <c r="B105" s="7"/>
      <c r="C105" s="14">
        <v>420</v>
      </c>
      <c r="D105" s="7"/>
      <c r="E105" s="14">
        <f>A105-C105</f>
        <v>-25.850000000000023</v>
      </c>
      <c r="F105" s="1"/>
      <c r="G105" s="1"/>
      <c r="H105" s="1"/>
      <c r="I105" s="1"/>
      <c r="J105" s="1"/>
      <c r="K105" s="1"/>
      <c r="L105" s="1"/>
      <c r="M105" s="1" t="s">
        <v>107</v>
      </c>
      <c r="N105" s="14">
        <v>1779.66</v>
      </c>
      <c r="O105" s="7"/>
      <c r="P105" s="14">
        <v>1470</v>
      </c>
      <c r="Q105" s="7"/>
      <c r="R105" s="14">
        <f>N105-P105</f>
        <v>309.66000000000008</v>
      </c>
      <c r="S105" s="7"/>
      <c r="T105" s="14">
        <v>6000</v>
      </c>
    </row>
    <row r="106" spans="1:20" outlineLevel="3">
      <c r="A106" s="13">
        <f>ROUND(SUM(A103:A105),5)</f>
        <v>758.43</v>
      </c>
      <c r="B106" s="7"/>
      <c r="C106" s="13">
        <f>ROUND(SUM(C103:C105),5)</f>
        <v>1380</v>
      </c>
      <c r="D106" s="7"/>
      <c r="E106" s="13">
        <f>A106-C106</f>
        <v>-621.57000000000005</v>
      </c>
      <c r="F106" s="1"/>
      <c r="G106" s="1"/>
      <c r="H106" s="1"/>
      <c r="I106" s="1"/>
      <c r="J106" s="1"/>
      <c r="K106" s="1"/>
      <c r="L106" s="1" t="s">
        <v>108</v>
      </c>
      <c r="M106" s="1"/>
      <c r="N106" s="13">
        <f>ROUND(SUM(N103:N105),5)</f>
        <v>3765.32</v>
      </c>
      <c r="O106" s="7"/>
      <c r="P106" s="13">
        <f>ROUND(SUM(P103:P105),5)</f>
        <v>5225</v>
      </c>
      <c r="Q106" s="7"/>
      <c r="R106" s="13">
        <f>N106-P106</f>
        <v>-1459.6799999999998</v>
      </c>
      <c r="S106" s="7"/>
      <c r="T106" s="13">
        <f>ROUND(SUM(T103:T105),5)</f>
        <v>14000</v>
      </c>
    </row>
    <row r="107" spans="1:20" ht="30" customHeight="1" outlineLevel="4">
      <c r="A107" s="13"/>
      <c r="B107" s="7"/>
      <c r="C107" s="13"/>
      <c r="D107" s="7"/>
      <c r="E107" s="13"/>
      <c r="F107" s="1"/>
      <c r="G107" s="1"/>
      <c r="H107" s="1"/>
      <c r="I107" s="1"/>
      <c r="J107" s="1"/>
      <c r="K107" s="1"/>
      <c r="L107" s="1" t="s">
        <v>109</v>
      </c>
      <c r="M107" s="1"/>
      <c r="N107" s="13"/>
      <c r="O107" s="7"/>
      <c r="P107" s="13"/>
      <c r="Q107" s="7"/>
      <c r="R107" s="13"/>
      <c r="S107" s="7"/>
      <c r="T107" s="13"/>
    </row>
    <row r="108" spans="1:20" outlineLevel="4">
      <c r="A108" s="13">
        <v>51283.62</v>
      </c>
      <c r="B108" s="7"/>
      <c r="C108" s="13">
        <v>41385</v>
      </c>
      <c r="D108" s="7"/>
      <c r="E108" s="13">
        <f t="shared" si="15"/>
        <v>9898.6200000000026</v>
      </c>
      <c r="F108" s="1"/>
      <c r="G108" s="1"/>
      <c r="H108" s="1"/>
      <c r="I108" s="1"/>
      <c r="J108" s="1"/>
      <c r="K108" s="1"/>
      <c r="L108" s="1"/>
      <c r="M108" s="1" t="s">
        <v>110</v>
      </c>
      <c r="N108" s="13">
        <v>183883.28</v>
      </c>
      <c r="O108" s="7"/>
      <c r="P108" s="13">
        <v>164040</v>
      </c>
      <c r="Q108" s="7"/>
      <c r="R108" s="13">
        <f t="shared" si="16"/>
        <v>19843.28</v>
      </c>
      <c r="S108" s="7"/>
      <c r="T108" s="13">
        <v>532000</v>
      </c>
    </row>
    <row r="109" spans="1:20" outlineLevel="4">
      <c r="A109" s="13">
        <v>11177.9</v>
      </c>
      <c r="B109" s="7"/>
      <c r="C109" s="13">
        <v>10415</v>
      </c>
      <c r="D109" s="7"/>
      <c r="E109" s="13">
        <f t="shared" si="15"/>
        <v>762.89999999999964</v>
      </c>
      <c r="F109" s="1"/>
      <c r="G109" s="1"/>
      <c r="H109" s="1"/>
      <c r="I109" s="1"/>
      <c r="J109" s="1"/>
      <c r="K109" s="1"/>
      <c r="L109" s="1"/>
      <c r="M109" s="1" t="s">
        <v>111</v>
      </c>
      <c r="N109" s="13">
        <v>48124.98</v>
      </c>
      <c r="O109" s="7"/>
      <c r="P109" s="13">
        <v>41660</v>
      </c>
      <c r="Q109" s="7"/>
      <c r="R109" s="13">
        <f t="shared" si="16"/>
        <v>6464.9800000000032</v>
      </c>
      <c r="S109" s="7"/>
      <c r="T109" s="13">
        <v>125000</v>
      </c>
    </row>
    <row r="110" spans="1:20" outlineLevel="4">
      <c r="A110" s="13">
        <v>4290.21</v>
      </c>
      <c r="B110" s="7"/>
      <c r="C110" s="13">
        <v>4275</v>
      </c>
      <c r="D110" s="7"/>
      <c r="E110" s="13">
        <f t="shared" si="15"/>
        <v>15.210000000000036</v>
      </c>
      <c r="F110" s="1"/>
      <c r="G110" s="1"/>
      <c r="H110" s="1"/>
      <c r="I110" s="1"/>
      <c r="J110" s="1"/>
      <c r="K110" s="1"/>
      <c r="L110" s="1"/>
      <c r="M110" s="1" t="s">
        <v>112</v>
      </c>
      <c r="N110" s="13">
        <v>15068.62</v>
      </c>
      <c r="O110" s="7"/>
      <c r="P110" s="13">
        <v>16950</v>
      </c>
      <c r="Q110" s="7"/>
      <c r="R110" s="13">
        <f t="shared" si="16"/>
        <v>-1881.3799999999992</v>
      </c>
      <c r="S110" s="7"/>
      <c r="T110" s="13">
        <v>55062</v>
      </c>
    </row>
    <row r="111" spans="1:20" outlineLevel="4">
      <c r="A111" s="13">
        <v>-3035</v>
      </c>
      <c r="B111" s="7"/>
      <c r="C111" s="13"/>
      <c r="D111" s="7"/>
      <c r="E111" s="13">
        <f t="shared" si="15"/>
        <v>-3035</v>
      </c>
      <c r="F111" s="1"/>
      <c r="G111" s="1"/>
      <c r="H111" s="1"/>
      <c r="I111" s="1"/>
      <c r="J111" s="1"/>
      <c r="K111" s="1"/>
      <c r="L111" s="1"/>
      <c r="M111" s="1" t="s">
        <v>250</v>
      </c>
      <c r="N111" s="13">
        <v>-13581.25</v>
      </c>
      <c r="O111" s="7"/>
      <c r="P111" s="13"/>
      <c r="Q111" s="7"/>
      <c r="R111" s="13">
        <f t="shared" si="16"/>
        <v>-13581.25</v>
      </c>
      <c r="S111" s="7"/>
      <c r="T111" s="13"/>
    </row>
    <row r="112" spans="1:20" outlineLevel="4">
      <c r="A112" s="13">
        <v>4593.6899999999996</v>
      </c>
      <c r="B112" s="7"/>
      <c r="C112" s="13">
        <v>4710</v>
      </c>
      <c r="D112" s="7"/>
      <c r="E112" s="13">
        <f t="shared" si="15"/>
        <v>-116.3100000000004</v>
      </c>
      <c r="F112" s="1"/>
      <c r="G112" s="1"/>
      <c r="H112" s="1"/>
      <c r="I112" s="1"/>
      <c r="J112" s="1"/>
      <c r="K112" s="1"/>
      <c r="L112" s="1"/>
      <c r="M112" s="1" t="s">
        <v>113</v>
      </c>
      <c r="N112" s="13">
        <v>17971.25</v>
      </c>
      <c r="O112" s="7"/>
      <c r="P112" s="13">
        <v>18840</v>
      </c>
      <c r="Q112" s="7"/>
      <c r="R112" s="13">
        <f t="shared" si="16"/>
        <v>-868.75</v>
      </c>
      <c r="S112" s="7"/>
      <c r="T112" s="13">
        <v>56524</v>
      </c>
    </row>
    <row r="113" spans="1:20" ht="18" outlineLevel="4" thickBot="1">
      <c r="A113" s="14">
        <v>0</v>
      </c>
      <c r="B113" s="7"/>
      <c r="C113" s="14">
        <v>0</v>
      </c>
      <c r="D113" s="7"/>
      <c r="E113" s="14">
        <f>A113-C113</f>
        <v>0</v>
      </c>
      <c r="F113" s="1"/>
      <c r="G113" s="1"/>
      <c r="H113" s="1"/>
      <c r="I113" s="1"/>
      <c r="J113" s="1"/>
      <c r="K113" s="1"/>
      <c r="L113" s="1"/>
      <c r="M113" s="1" t="s">
        <v>114</v>
      </c>
      <c r="N113" s="14">
        <v>-17967.509999999998</v>
      </c>
      <c r="O113" s="7"/>
      <c r="P113" s="14">
        <v>-27500</v>
      </c>
      <c r="Q113" s="7"/>
      <c r="R113" s="14">
        <f>N113-P113</f>
        <v>9532.4900000000016</v>
      </c>
      <c r="S113" s="7"/>
      <c r="T113" s="14">
        <v>-46000</v>
      </c>
    </row>
    <row r="114" spans="1:20" outlineLevel="3">
      <c r="A114" s="13">
        <f>ROUND(SUM(A107:A113),5)</f>
        <v>68310.42</v>
      </c>
      <c r="B114" s="7"/>
      <c r="C114" s="13">
        <f>ROUND(SUM(C107:C113),5)</f>
        <v>60785</v>
      </c>
      <c r="D114" s="7"/>
      <c r="E114" s="13">
        <f>A114-C114</f>
        <v>7525.4199999999983</v>
      </c>
      <c r="F114" s="1"/>
      <c r="G114" s="1"/>
      <c r="H114" s="1"/>
      <c r="I114" s="1"/>
      <c r="J114" s="1"/>
      <c r="K114" s="1"/>
      <c r="L114" s="1" t="s">
        <v>115</v>
      </c>
      <c r="M114" s="1"/>
      <c r="N114" s="13">
        <f>ROUND(SUM(N107:N113),5)</f>
        <v>233499.37</v>
      </c>
      <c r="O114" s="7"/>
      <c r="P114" s="13">
        <f>ROUND(SUM(P107:P113),5)</f>
        <v>213990</v>
      </c>
      <c r="Q114" s="7"/>
      <c r="R114" s="13">
        <f>N114-P114</f>
        <v>19509.369999999995</v>
      </c>
      <c r="S114" s="7"/>
      <c r="T114" s="13">
        <f>ROUND(SUM(T107:T113),5)</f>
        <v>722586</v>
      </c>
    </row>
    <row r="115" spans="1:20" ht="30" customHeight="1" outlineLevel="4">
      <c r="A115" s="13"/>
      <c r="B115" s="7"/>
      <c r="C115" s="13"/>
      <c r="D115" s="7"/>
      <c r="E115" s="13"/>
      <c r="F115" s="1"/>
      <c r="G115" s="1"/>
      <c r="H115" s="1"/>
      <c r="I115" s="1"/>
      <c r="J115" s="1"/>
      <c r="K115" s="1"/>
      <c r="L115" s="1" t="s">
        <v>116</v>
      </c>
      <c r="M115" s="1"/>
      <c r="N115" s="13"/>
      <c r="O115" s="7"/>
      <c r="P115" s="13"/>
      <c r="Q115" s="7"/>
      <c r="R115" s="13"/>
      <c r="S115" s="7"/>
      <c r="T115" s="13"/>
    </row>
    <row r="116" spans="1:20" outlineLevel="4">
      <c r="A116" s="13">
        <v>5086.2</v>
      </c>
      <c r="B116" s="7"/>
      <c r="C116" s="13">
        <v>10035</v>
      </c>
      <c r="D116" s="7"/>
      <c r="E116" s="13">
        <f t="shared" ref="E116" si="17">A116-C116</f>
        <v>-4948.8</v>
      </c>
      <c r="F116" s="1"/>
      <c r="G116" s="1"/>
      <c r="H116" s="1"/>
      <c r="I116" s="1"/>
      <c r="J116" s="1"/>
      <c r="K116" s="1"/>
      <c r="L116" s="1"/>
      <c r="M116" s="1" t="s">
        <v>117</v>
      </c>
      <c r="N116" s="13">
        <v>11464.95</v>
      </c>
      <c r="O116" s="7"/>
      <c r="P116" s="13">
        <v>14985</v>
      </c>
      <c r="Q116" s="7"/>
      <c r="R116" s="13">
        <f t="shared" ref="R116" si="18">N116-P116</f>
        <v>-3520.0499999999993</v>
      </c>
      <c r="S116" s="7"/>
      <c r="T116" s="13">
        <v>35000</v>
      </c>
    </row>
    <row r="117" spans="1:20" ht="18" outlineLevel="4" thickBot="1">
      <c r="A117" s="15">
        <v>520.77</v>
      </c>
      <c r="B117" s="7"/>
      <c r="C117" s="15">
        <v>695</v>
      </c>
      <c r="D117" s="7"/>
      <c r="E117" s="14">
        <f>A117-C117</f>
        <v>-174.23000000000002</v>
      </c>
      <c r="F117" s="1"/>
      <c r="G117" s="1"/>
      <c r="H117" s="1"/>
      <c r="I117" s="1"/>
      <c r="J117" s="1"/>
      <c r="K117" s="1"/>
      <c r="L117" s="1"/>
      <c r="M117" s="1" t="s">
        <v>118</v>
      </c>
      <c r="N117" s="15">
        <v>2924.54</v>
      </c>
      <c r="O117" s="7"/>
      <c r="P117" s="15">
        <v>2275</v>
      </c>
      <c r="Q117" s="7"/>
      <c r="R117" s="14">
        <f>N117-P117</f>
        <v>649.54</v>
      </c>
      <c r="S117" s="7"/>
      <c r="T117" s="15">
        <v>8500</v>
      </c>
    </row>
    <row r="118" spans="1:20" ht="18" outlineLevel="3" thickBot="1">
      <c r="A118" s="16">
        <f>ROUND(SUM(A115:A117),5)</f>
        <v>5606.97</v>
      </c>
      <c r="B118" s="7"/>
      <c r="C118" s="16">
        <f>ROUND(SUM(C115:C117),5)</f>
        <v>10730</v>
      </c>
      <c r="D118" s="7"/>
      <c r="E118" s="16">
        <f>A118-C118</f>
        <v>-5123.03</v>
      </c>
      <c r="F118" s="1"/>
      <c r="G118" s="1"/>
      <c r="H118" s="1"/>
      <c r="I118" s="1"/>
      <c r="J118" s="1"/>
      <c r="K118" s="1"/>
      <c r="L118" s="1" t="s">
        <v>119</v>
      </c>
      <c r="M118" s="1"/>
      <c r="N118" s="16">
        <f>ROUND(SUM(N115:N117),5)</f>
        <v>14389.49</v>
      </c>
      <c r="O118" s="7"/>
      <c r="P118" s="16">
        <f>ROUND(SUM(P115:P117),5)</f>
        <v>17260</v>
      </c>
      <c r="Q118" s="7"/>
      <c r="R118" s="16">
        <f>N118-P118</f>
        <v>-2870.51</v>
      </c>
      <c r="S118" s="7"/>
      <c r="T118" s="16">
        <f>ROUND(SUM(T115:T117),5)</f>
        <v>43500</v>
      </c>
    </row>
    <row r="119" spans="1:20" ht="30" customHeight="1" outlineLevel="2" thickBot="1">
      <c r="A119" s="17">
        <f>ROUND(SUM(A92:A96)+A102+A106+A114+A118,5)</f>
        <v>85868.28</v>
      </c>
      <c r="B119" s="7"/>
      <c r="C119" s="17">
        <f>ROUND(SUM(C92:C96)+C102+C106+C114+C118,5)</f>
        <v>82000</v>
      </c>
      <c r="D119" s="7"/>
      <c r="E119" s="17">
        <f>A119-C119</f>
        <v>3868.2799999999988</v>
      </c>
      <c r="F119" s="1"/>
      <c r="G119" s="1"/>
      <c r="H119" s="1"/>
      <c r="I119" s="1"/>
      <c r="J119" s="1"/>
      <c r="K119" s="1" t="s">
        <v>120</v>
      </c>
      <c r="L119" s="1"/>
      <c r="M119" s="1"/>
      <c r="N119" s="17">
        <f>ROUND(SUM(N92:N96)+N102+N106+N114+N118,5)</f>
        <v>298809.25</v>
      </c>
      <c r="O119" s="7"/>
      <c r="P119" s="17">
        <f>ROUND(SUM(P92:P96)+P102+P106+P114+P118,5)</f>
        <v>271785</v>
      </c>
      <c r="Q119" s="7"/>
      <c r="R119" s="17">
        <f>N119-P119</f>
        <v>27024.25</v>
      </c>
      <c r="S119" s="7"/>
      <c r="T119" s="17">
        <f>ROUND(SUM(T92:T96)+T102+T106+T114+T118,5)</f>
        <v>891786</v>
      </c>
    </row>
    <row r="120" spans="1:20" ht="30" customHeight="1" outlineLevel="1">
      <c r="A120" s="21">
        <f>ROUND(A91+A119,5)</f>
        <v>85868.28</v>
      </c>
      <c r="B120" s="20"/>
      <c r="C120" s="21">
        <f>ROUND(C91+C119,5)</f>
        <v>82000</v>
      </c>
      <c r="D120" s="20"/>
      <c r="E120" s="21">
        <f>A120-C120</f>
        <v>3868.2799999999988</v>
      </c>
      <c r="F120" s="20"/>
      <c r="G120" s="20"/>
      <c r="H120" s="20"/>
      <c r="I120" s="20"/>
      <c r="J120" s="20" t="s">
        <v>121</v>
      </c>
      <c r="K120" s="20"/>
      <c r="L120" s="20"/>
      <c r="M120" s="20"/>
      <c r="N120" s="21">
        <f>ROUND(N91+N119,5)</f>
        <v>298809.25</v>
      </c>
      <c r="O120" s="20"/>
      <c r="P120" s="21">
        <f>ROUND(P91+P119,5)</f>
        <v>271785</v>
      </c>
      <c r="Q120" s="20"/>
      <c r="R120" s="21">
        <f>N120-P120</f>
        <v>27024.25</v>
      </c>
      <c r="S120" s="20"/>
      <c r="T120" s="21">
        <f>ROUND(T91+T119,5)</f>
        <v>891786</v>
      </c>
    </row>
    <row r="121" spans="1:20" ht="30" customHeight="1" outlineLevel="2">
      <c r="A121" s="13"/>
      <c r="B121" s="7"/>
      <c r="C121" s="13"/>
      <c r="D121" s="7"/>
      <c r="E121" s="13"/>
      <c r="F121" s="1"/>
      <c r="G121" s="1"/>
      <c r="H121" s="1"/>
      <c r="I121" s="1"/>
      <c r="J121" s="1" t="s">
        <v>122</v>
      </c>
      <c r="K121" s="1"/>
      <c r="L121" s="1"/>
      <c r="M121" s="1"/>
      <c r="N121" s="13"/>
      <c r="O121" s="7"/>
      <c r="P121" s="13"/>
      <c r="Q121" s="7"/>
      <c r="R121" s="13"/>
      <c r="S121" s="7"/>
      <c r="T121" s="13"/>
    </row>
    <row r="122" spans="1:20" outlineLevel="3">
      <c r="A122" s="13"/>
      <c r="B122" s="7"/>
      <c r="C122" s="13"/>
      <c r="D122" s="7"/>
      <c r="E122" s="13"/>
      <c r="F122" s="1"/>
      <c r="G122" s="1"/>
      <c r="H122" s="1"/>
      <c r="I122" s="1"/>
      <c r="J122" s="1"/>
      <c r="K122" s="1" t="s">
        <v>123</v>
      </c>
      <c r="L122" s="1"/>
      <c r="M122" s="1"/>
      <c r="N122" s="13"/>
      <c r="O122" s="7"/>
      <c r="P122" s="13"/>
      <c r="Q122" s="7"/>
      <c r="R122" s="13"/>
      <c r="S122" s="7"/>
      <c r="T122" s="13"/>
    </row>
    <row r="123" spans="1:20" outlineLevel="3">
      <c r="A123" s="13">
        <v>1916.52</v>
      </c>
      <c r="B123" s="7"/>
      <c r="C123" s="13">
        <v>2025</v>
      </c>
      <c r="D123" s="7"/>
      <c r="E123" s="13">
        <f t="shared" ref="E123:E128" si="19">A123-C123</f>
        <v>-108.48000000000002</v>
      </c>
      <c r="F123" s="1"/>
      <c r="G123" s="1"/>
      <c r="H123" s="1"/>
      <c r="I123" s="1"/>
      <c r="J123" s="1"/>
      <c r="K123" s="1"/>
      <c r="L123" s="1" t="s">
        <v>124</v>
      </c>
      <c r="M123" s="1"/>
      <c r="N123" s="13">
        <v>4230.83</v>
      </c>
      <c r="O123" s="7"/>
      <c r="P123" s="13">
        <v>4350</v>
      </c>
      <c r="Q123" s="7"/>
      <c r="R123" s="13">
        <f t="shared" ref="R123:R128" si="20">N123-P123</f>
        <v>-119.17000000000007</v>
      </c>
      <c r="S123" s="7"/>
      <c r="T123" s="13">
        <v>8500</v>
      </c>
    </row>
    <row r="124" spans="1:20" outlineLevel="3">
      <c r="A124" s="13">
        <v>-199.5</v>
      </c>
      <c r="B124" s="7"/>
      <c r="C124" s="13">
        <v>255</v>
      </c>
      <c r="D124" s="7"/>
      <c r="E124" s="13">
        <f t="shared" si="19"/>
        <v>-454.5</v>
      </c>
      <c r="F124" s="1"/>
      <c r="G124" s="1"/>
      <c r="H124" s="1"/>
      <c r="I124" s="1"/>
      <c r="J124" s="1"/>
      <c r="K124" s="1"/>
      <c r="L124" s="1" t="s">
        <v>125</v>
      </c>
      <c r="M124" s="1"/>
      <c r="N124" s="13">
        <v>1196.9100000000001</v>
      </c>
      <c r="O124" s="7"/>
      <c r="P124" s="13">
        <v>1505</v>
      </c>
      <c r="Q124" s="7"/>
      <c r="R124" s="13">
        <f t="shared" si="20"/>
        <v>-308.08999999999992</v>
      </c>
      <c r="S124" s="7"/>
      <c r="T124" s="13">
        <v>3000</v>
      </c>
    </row>
    <row r="125" spans="1:20" outlineLevel="3">
      <c r="A125" s="13">
        <v>294.02</v>
      </c>
      <c r="B125" s="7"/>
      <c r="C125" s="13">
        <v>0</v>
      </c>
      <c r="D125" s="7"/>
      <c r="E125" s="13">
        <f t="shared" si="19"/>
        <v>294.02</v>
      </c>
      <c r="F125" s="1"/>
      <c r="G125" s="1"/>
      <c r="H125" s="1"/>
      <c r="I125" s="1"/>
      <c r="J125" s="1"/>
      <c r="K125" s="1"/>
      <c r="L125" s="1" t="s">
        <v>126</v>
      </c>
      <c r="M125" s="1"/>
      <c r="N125" s="13">
        <v>536.91999999999996</v>
      </c>
      <c r="O125" s="7"/>
      <c r="P125" s="13">
        <v>25</v>
      </c>
      <c r="Q125" s="7"/>
      <c r="R125" s="13">
        <f t="shared" si="20"/>
        <v>511.91999999999996</v>
      </c>
      <c r="S125" s="7"/>
      <c r="T125" s="13">
        <v>1300</v>
      </c>
    </row>
    <row r="126" spans="1:20" outlineLevel="3">
      <c r="A126" s="13">
        <v>5.0999999999999996</v>
      </c>
      <c r="B126" s="7"/>
      <c r="C126" s="13">
        <v>100</v>
      </c>
      <c r="D126" s="7"/>
      <c r="E126" s="13">
        <f t="shared" si="19"/>
        <v>-94.9</v>
      </c>
      <c r="F126" s="1"/>
      <c r="G126" s="1"/>
      <c r="H126" s="1"/>
      <c r="I126" s="1"/>
      <c r="J126" s="1"/>
      <c r="K126" s="1"/>
      <c r="L126" s="1" t="s">
        <v>127</v>
      </c>
      <c r="M126" s="1"/>
      <c r="N126" s="13">
        <v>3534.46</v>
      </c>
      <c r="O126" s="7"/>
      <c r="P126" s="13">
        <v>4100</v>
      </c>
      <c r="Q126" s="7"/>
      <c r="R126" s="13">
        <f t="shared" si="20"/>
        <v>-565.54</v>
      </c>
      <c r="S126" s="7"/>
      <c r="T126" s="13">
        <v>4500</v>
      </c>
    </row>
    <row r="127" spans="1:20" outlineLevel="3">
      <c r="A127" s="13">
        <v>882.2</v>
      </c>
      <c r="B127" s="7"/>
      <c r="C127" s="13">
        <v>550</v>
      </c>
      <c r="D127" s="7"/>
      <c r="E127" s="13">
        <f t="shared" si="19"/>
        <v>332.20000000000005</v>
      </c>
      <c r="F127" s="1"/>
      <c r="G127" s="1"/>
      <c r="H127" s="1"/>
      <c r="I127" s="1"/>
      <c r="J127" s="1"/>
      <c r="K127" s="1"/>
      <c r="L127" s="1" t="s">
        <v>128</v>
      </c>
      <c r="M127" s="1"/>
      <c r="N127" s="13">
        <v>3957.76</v>
      </c>
      <c r="O127" s="7"/>
      <c r="P127" s="13">
        <v>3145</v>
      </c>
      <c r="Q127" s="7"/>
      <c r="R127" s="13">
        <f t="shared" si="20"/>
        <v>812.76000000000022</v>
      </c>
      <c r="S127" s="7"/>
      <c r="T127" s="13">
        <v>7000</v>
      </c>
    </row>
    <row r="128" spans="1:20" outlineLevel="3">
      <c r="A128" s="13">
        <v>480</v>
      </c>
      <c r="B128" s="7"/>
      <c r="C128" s="13">
        <v>1000</v>
      </c>
      <c r="D128" s="7"/>
      <c r="E128" s="13">
        <f t="shared" si="19"/>
        <v>-520</v>
      </c>
      <c r="F128" s="1"/>
      <c r="G128" s="1"/>
      <c r="H128" s="1"/>
      <c r="I128" s="1"/>
      <c r="J128" s="1"/>
      <c r="K128" s="1"/>
      <c r="L128" s="1" t="s">
        <v>129</v>
      </c>
      <c r="M128" s="1"/>
      <c r="N128" s="13">
        <v>960</v>
      </c>
      <c r="O128" s="7"/>
      <c r="P128" s="13">
        <v>2000</v>
      </c>
      <c r="Q128" s="7"/>
      <c r="R128" s="13">
        <f t="shared" si="20"/>
        <v>-1040</v>
      </c>
      <c r="S128" s="7"/>
      <c r="T128" s="13">
        <v>4000</v>
      </c>
    </row>
    <row r="129" spans="1:20" outlineLevel="4">
      <c r="A129" s="13"/>
      <c r="B129" s="7"/>
      <c r="C129" s="13"/>
      <c r="D129" s="7"/>
      <c r="E129" s="13"/>
      <c r="F129" s="1"/>
      <c r="G129" s="1"/>
      <c r="H129" s="1"/>
      <c r="I129" s="1"/>
      <c r="J129" s="1"/>
      <c r="K129" s="1"/>
      <c r="L129" s="1" t="s">
        <v>130</v>
      </c>
      <c r="M129" s="1"/>
      <c r="N129" s="13"/>
      <c r="O129" s="7"/>
      <c r="P129" s="13"/>
      <c r="Q129" s="7"/>
      <c r="R129" s="13"/>
      <c r="S129" s="7"/>
      <c r="T129" s="13"/>
    </row>
    <row r="130" spans="1:20" outlineLevel="4">
      <c r="A130" s="13">
        <v>102.21</v>
      </c>
      <c r="B130" s="7"/>
      <c r="C130" s="13">
        <v>112</v>
      </c>
      <c r="D130" s="7"/>
      <c r="E130" s="13">
        <f t="shared" ref="E130" si="21">A130-C130</f>
        <v>-9.7900000000000063</v>
      </c>
      <c r="F130" s="1"/>
      <c r="G130" s="1"/>
      <c r="H130" s="1"/>
      <c r="I130" s="1"/>
      <c r="J130" s="1"/>
      <c r="K130" s="1"/>
      <c r="L130" s="1"/>
      <c r="M130" s="1" t="s">
        <v>131</v>
      </c>
      <c r="N130" s="13">
        <v>413.1</v>
      </c>
      <c r="O130" s="7"/>
      <c r="P130" s="13">
        <v>448</v>
      </c>
      <c r="Q130" s="7"/>
      <c r="R130" s="13">
        <f t="shared" ref="R130" si="22">N130-P130</f>
        <v>-34.899999999999977</v>
      </c>
      <c r="S130" s="7"/>
      <c r="T130" s="13">
        <v>1350</v>
      </c>
    </row>
    <row r="131" spans="1:20" ht="18" outlineLevel="4" thickBot="1">
      <c r="A131" s="14">
        <v>59.36</v>
      </c>
      <c r="B131" s="7"/>
      <c r="C131" s="14">
        <v>70</v>
      </c>
      <c r="D131" s="7"/>
      <c r="E131" s="14">
        <f>A131-C131</f>
        <v>-10.64</v>
      </c>
      <c r="F131" s="1"/>
      <c r="G131" s="1"/>
      <c r="H131" s="1"/>
      <c r="I131" s="1"/>
      <c r="J131" s="1"/>
      <c r="K131" s="1"/>
      <c r="L131" s="1"/>
      <c r="M131" s="1" t="s">
        <v>132</v>
      </c>
      <c r="N131" s="14">
        <v>645.57000000000005</v>
      </c>
      <c r="O131" s="7"/>
      <c r="P131" s="14">
        <v>325</v>
      </c>
      <c r="Q131" s="7"/>
      <c r="R131" s="14">
        <f>N131-P131</f>
        <v>320.57000000000005</v>
      </c>
      <c r="S131" s="7"/>
      <c r="T131" s="14">
        <v>1500</v>
      </c>
    </row>
    <row r="132" spans="1:20" outlineLevel="3">
      <c r="A132" s="13">
        <f>ROUND(SUM(A129:A131),5)</f>
        <v>161.57</v>
      </c>
      <c r="B132" s="7"/>
      <c r="C132" s="13">
        <f>ROUND(SUM(C129:C131),5)</f>
        <v>182</v>
      </c>
      <c r="D132" s="7"/>
      <c r="E132" s="13">
        <f>A132-C132</f>
        <v>-20.430000000000007</v>
      </c>
      <c r="F132" s="1"/>
      <c r="G132" s="1"/>
      <c r="H132" s="1"/>
      <c r="I132" s="1"/>
      <c r="J132" s="1"/>
      <c r="K132" s="1"/>
      <c r="L132" s="1" t="s">
        <v>133</v>
      </c>
      <c r="M132" s="1"/>
      <c r="N132" s="13">
        <f>ROUND(SUM(N129:N131),5)</f>
        <v>1058.67</v>
      </c>
      <c r="O132" s="7"/>
      <c r="P132" s="13">
        <f>ROUND(SUM(P129:P131),5)</f>
        <v>773</v>
      </c>
      <c r="Q132" s="7"/>
      <c r="R132" s="13">
        <f>N132-P132</f>
        <v>285.67000000000007</v>
      </c>
      <c r="S132" s="7"/>
      <c r="T132" s="13">
        <f>ROUND(SUM(T129:T131),5)</f>
        <v>2850</v>
      </c>
    </row>
    <row r="133" spans="1:20" ht="30" customHeight="1" outlineLevel="4">
      <c r="A133" s="13"/>
      <c r="B133" s="7"/>
      <c r="C133" s="13"/>
      <c r="D133" s="7"/>
      <c r="E133" s="13"/>
      <c r="F133" s="1"/>
      <c r="G133" s="1"/>
      <c r="H133" s="1"/>
      <c r="I133" s="1"/>
      <c r="J133" s="1"/>
      <c r="K133" s="1"/>
      <c r="L133" s="1" t="s">
        <v>134</v>
      </c>
      <c r="M133" s="1"/>
      <c r="N133" s="13"/>
      <c r="O133" s="7"/>
      <c r="P133" s="13"/>
      <c r="Q133" s="7"/>
      <c r="R133" s="13"/>
      <c r="S133" s="7"/>
      <c r="T133" s="13"/>
    </row>
    <row r="134" spans="1:20" outlineLevel="4">
      <c r="A134" s="13">
        <v>636</v>
      </c>
      <c r="B134" s="7"/>
      <c r="C134" s="13">
        <v>590</v>
      </c>
      <c r="D134" s="7"/>
      <c r="E134" s="13">
        <f t="shared" ref="E134" si="23">A134-C134</f>
        <v>46</v>
      </c>
      <c r="F134" s="1"/>
      <c r="G134" s="1"/>
      <c r="H134" s="1"/>
      <c r="I134" s="1"/>
      <c r="J134" s="1"/>
      <c r="K134" s="1"/>
      <c r="L134" s="1"/>
      <c r="M134" s="1" t="s">
        <v>135</v>
      </c>
      <c r="N134" s="13">
        <v>636</v>
      </c>
      <c r="O134" s="7"/>
      <c r="P134" s="13">
        <v>860</v>
      </c>
      <c r="Q134" s="7"/>
      <c r="R134" s="13">
        <f t="shared" ref="R134" si="24">N134-P134</f>
        <v>-224</v>
      </c>
      <c r="S134" s="7"/>
      <c r="T134" s="13">
        <v>2500</v>
      </c>
    </row>
    <row r="135" spans="1:20" ht="18" outlineLevel="4" thickBot="1">
      <c r="A135" s="14">
        <v>227.89</v>
      </c>
      <c r="B135" s="7"/>
      <c r="C135" s="14">
        <v>145</v>
      </c>
      <c r="D135" s="7"/>
      <c r="E135" s="14">
        <f>A135-C135</f>
        <v>82.889999999999986</v>
      </c>
      <c r="F135" s="1"/>
      <c r="G135" s="1"/>
      <c r="H135" s="1"/>
      <c r="I135" s="1"/>
      <c r="J135" s="1"/>
      <c r="K135" s="1"/>
      <c r="L135" s="1"/>
      <c r="M135" s="1" t="s">
        <v>136</v>
      </c>
      <c r="N135" s="14">
        <v>1120.78</v>
      </c>
      <c r="O135" s="7"/>
      <c r="P135" s="14">
        <v>740</v>
      </c>
      <c r="Q135" s="7"/>
      <c r="R135" s="14">
        <f>N135-P135</f>
        <v>380.78</v>
      </c>
      <c r="S135" s="7"/>
      <c r="T135" s="14">
        <v>2750</v>
      </c>
    </row>
    <row r="136" spans="1:20" outlineLevel="3">
      <c r="A136" s="13">
        <f>ROUND(SUM(A133:A135),5)</f>
        <v>863.89</v>
      </c>
      <c r="B136" s="7"/>
      <c r="C136" s="13">
        <f>ROUND(SUM(C133:C135),5)</f>
        <v>735</v>
      </c>
      <c r="D136" s="7"/>
      <c r="E136" s="13">
        <f>A136-C136</f>
        <v>128.88999999999999</v>
      </c>
      <c r="F136" s="1"/>
      <c r="G136" s="1"/>
      <c r="H136" s="1"/>
      <c r="I136" s="1"/>
      <c r="J136" s="1"/>
      <c r="K136" s="1"/>
      <c r="L136" s="1" t="s">
        <v>137</v>
      </c>
      <c r="M136" s="1"/>
      <c r="N136" s="13">
        <f>ROUND(SUM(N133:N135),5)</f>
        <v>1756.78</v>
      </c>
      <c r="O136" s="7"/>
      <c r="P136" s="13">
        <f>ROUND(SUM(P133:P135),5)</f>
        <v>1600</v>
      </c>
      <c r="Q136" s="7"/>
      <c r="R136" s="13">
        <f>N136-P136</f>
        <v>156.77999999999997</v>
      </c>
      <c r="S136" s="7"/>
      <c r="T136" s="13">
        <f>ROUND(SUM(T133:T135),5)</f>
        <v>5250</v>
      </c>
    </row>
    <row r="137" spans="1:20" ht="30" customHeight="1" outlineLevel="4">
      <c r="A137" s="13"/>
      <c r="B137" s="7"/>
      <c r="C137" s="13"/>
      <c r="D137" s="7"/>
      <c r="E137" s="13"/>
      <c r="F137" s="1"/>
      <c r="G137" s="1"/>
      <c r="H137" s="1"/>
      <c r="I137" s="1"/>
      <c r="J137" s="1"/>
      <c r="K137" s="1"/>
      <c r="L137" s="1" t="s">
        <v>138</v>
      </c>
      <c r="M137" s="1"/>
      <c r="N137" s="13"/>
      <c r="O137" s="7"/>
      <c r="P137" s="13"/>
      <c r="Q137" s="7"/>
      <c r="R137" s="13"/>
      <c r="S137" s="7"/>
      <c r="T137" s="13"/>
    </row>
    <row r="138" spans="1:20" outlineLevel="4">
      <c r="A138" s="13">
        <v>3606.63</v>
      </c>
      <c r="B138" s="7"/>
      <c r="C138" s="13">
        <v>3030</v>
      </c>
      <c r="D138" s="7"/>
      <c r="E138" s="13">
        <f t="shared" ref="E138:E139" si="25">A138-C138</f>
        <v>576.63000000000011</v>
      </c>
      <c r="F138" s="1"/>
      <c r="G138" s="1"/>
      <c r="H138" s="1"/>
      <c r="I138" s="1"/>
      <c r="J138" s="1"/>
      <c r="K138" s="1"/>
      <c r="L138" s="1"/>
      <c r="M138" s="1" t="s">
        <v>139</v>
      </c>
      <c r="N138" s="13">
        <v>11250.15</v>
      </c>
      <c r="O138" s="7"/>
      <c r="P138" s="13">
        <v>11085</v>
      </c>
      <c r="Q138" s="7"/>
      <c r="R138" s="13">
        <f t="shared" ref="R138:R139" si="26">N138-P138</f>
        <v>165.14999999999964</v>
      </c>
      <c r="S138" s="7"/>
      <c r="T138" s="13">
        <v>35000</v>
      </c>
    </row>
    <row r="139" spans="1:20" outlineLevel="4">
      <c r="A139" s="13">
        <v>641.59</v>
      </c>
      <c r="B139" s="7"/>
      <c r="C139" s="13">
        <v>600</v>
      </c>
      <c r="D139" s="7"/>
      <c r="E139" s="13">
        <f t="shared" si="25"/>
        <v>41.590000000000032</v>
      </c>
      <c r="F139" s="1"/>
      <c r="G139" s="1"/>
      <c r="H139" s="1"/>
      <c r="I139" s="1"/>
      <c r="J139" s="1"/>
      <c r="K139" s="1"/>
      <c r="L139" s="1"/>
      <c r="M139" s="1" t="s">
        <v>140</v>
      </c>
      <c r="N139" s="13">
        <v>2456.38</v>
      </c>
      <c r="O139" s="7"/>
      <c r="P139" s="13">
        <v>2135</v>
      </c>
      <c r="Q139" s="7"/>
      <c r="R139" s="13">
        <f t="shared" si="26"/>
        <v>321.38000000000011</v>
      </c>
      <c r="S139" s="7"/>
      <c r="T139" s="13">
        <v>9100</v>
      </c>
    </row>
    <row r="140" spans="1:20" ht="18" outlineLevel="4" thickBot="1">
      <c r="A140" s="14">
        <v>300.73</v>
      </c>
      <c r="B140" s="7"/>
      <c r="C140" s="14">
        <v>290</v>
      </c>
      <c r="D140" s="7"/>
      <c r="E140" s="14">
        <f>A140-C140</f>
        <v>10.730000000000018</v>
      </c>
      <c r="F140" s="1"/>
      <c r="G140" s="1"/>
      <c r="H140" s="1"/>
      <c r="I140" s="1"/>
      <c r="J140" s="1"/>
      <c r="K140" s="1"/>
      <c r="L140" s="1"/>
      <c r="M140" s="1" t="s">
        <v>141</v>
      </c>
      <c r="N140" s="14">
        <v>934.22</v>
      </c>
      <c r="O140" s="7"/>
      <c r="P140" s="14">
        <v>1115</v>
      </c>
      <c r="Q140" s="7"/>
      <c r="R140" s="14">
        <f>N140-P140</f>
        <v>-180.77999999999997</v>
      </c>
      <c r="S140" s="7"/>
      <c r="T140" s="14">
        <v>3623</v>
      </c>
    </row>
    <row r="141" spans="1:20" outlineLevel="3">
      <c r="A141" s="13">
        <f>ROUND(SUM(A137:A140),5)</f>
        <v>4548.95</v>
      </c>
      <c r="B141" s="7"/>
      <c r="C141" s="13">
        <f>ROUND(SUM(C137:C140),5)</f>
        <v>3920</v>
      </c>
      <c r="D141" s="7"/>
      <c r="E141" s="13">
        <f>A141-C141</f>
        <v>628.94999999999982</v>
      </c>
      <c r="F141" s="1"/>
      <c r="G141" s="1"/>
      <c r="H141" s="1"/>
      <c r="I141" s="1"/>
      <c r="J141" s="1"/>
      <c r="K141" s="1"/>
      <c r="L141" s="1" t="s">
        <v>142</v>
      </c>
      <c r="M141" s="1"/>
      <c r="N141" s="13">
        <f>ROUND(SUM(N137:N140),5)</f>
        <v>14640.75</v>
      </c>
      <c r="O141" s="7"/>
      <c r="P141" s="13">
        <f>ROUND(SUM(P137:P140),5)</f>
        <v>14335</v>
      </c>
      <c r="Q141" s="7"/>
      <c r="R141" s="13">
        <f>N141-P141</f>
        <v>305.75</v>
      </c>
      <c r="S141" s="7"/>
      <c r="T141" s="13">
        <f>ROUND(SUM(T137:T140),5)</f>
        <v>47723</v>
      </c>
    </row>
    <row r="142" spans="1:20" ht="30" customHeight="1" outlineLevel="4">
      <c r="A142" s="13"/>
      <c r="B142" s="7"/>
      <c r="C142" s="13"/>
      <c r="D142" s="7"/>
      <c r="E142" s="13"/>
      <c r="F142" s="1"/>
      <c r="G142" s="1"/>
      <c r="H142" s="1"/>
      <c r="I142" s="1"/>
      <c r="J142" s="1"/>
      <c r="K142" s="1"/>
      <c r="L142" s="1" t="s">
        <v>143</v>
      </c>
      <c r="M142" s="1"/>
      <c r="N142" s="13"/>
      <c r="O142" s="7"/>
      <c r="P142" s="13"/>
      <c r="Q142" s="7"/>
      <c r="R142" s="13"/>
      <c r="S142" s="7"/>
      <c r="T142" s="13"/>
    </row>
    <row r="143" spans="1:20" outlineLevel="4">
      <c r="A143" s="13">
        <v>237.83</v>
      </c>
      <c r="B143" s="7"/>
      <c r="C143" s="13">
        <v>625</v>
      </c>
      <c r="D143" s="7"/>
      <c r="E143" s="13">
        <f t="shared" ref="E143" si="27">A143-C143</f>
        <v>-387.16999999999996</v>
      </c>
      <c r="F143" s="1"/>
      <c r="G143" s="1"/>
      <c r="H143" s="1"/>
      <c r="I143" s="1"/>
      <c r="J143" s="1"/>
      <c r="K143" s="1"/>
      <c r="L143" s="1"/>
      <c r="M143" s="1" t="s">
        <v>144</v>
      </c>
      <c r="N143" s="13">
        <v>857.08</v>
      </c>
      <c r="O143" s="7"/>
      <c r="P143" s="13">
        <v>1160</v>
      </c>
      <c r="Q143" s="7"/>
      <c r="R143" s="13">
        <f t="shared" ref="R143" si="28">N143-P143</f>
        <v>-302.91999999999996</v>
      </c>
      <c r="S143" s="7"/>
      <c r="T143" s="13">
        <v>3500</v>
      </c>
    </row>
    <row r="144" spans="1:20" ht="18" outlineLevel="4" thickBot="1">
      <c r="A144" s="15">
        <v>0</v>
      </c>
      <c r="B144" s="7"/>
      <c r="C144" s="15">
        <v>0</v>
      </c>
      <c r="D144" s="7"/>
      <c r="E144" s="14">
        <f>A144-C144</f>
        <v>0</v>
      </c>
      <c r="F144" s="1"/>
      <c r="G144" s="1"/>
      <c r="H144" s="1"/>
      <c r="I144" s="1"/>
      <c r="J144" s="1"/>
      <c r="K144" s="1"/>
      <c r="L144" s="1"/>
      <c r="M144" s="1" t="s">
        <v>145</v>
      </c>
      <c r="N144" s="15">
        <v>80</v>
      </c>
      <c r="O144" s="7"/>
      <c r="P144" s="15">
        <v>0</v>
      </c>
      <c r="Q144" s="7"/>
      <c r="R144" s="14">
        <f>N144-P144</f>
        <v>80</v>
      </c>
      <c r="S144" s="7"/>
      <c r="T144" s="15">
        <v>1000</v>
      </c>
    </row>
    <row r="145" spans="1:20" ht="18" outlineLevel="3" thickBot="1">
      <c r="A145" s="16">
        <f>ROUND(SUM(A142:A144),5)</f>
        <v>237.83</v>
      </c>
      <c r="B145" s="7"/>
      <c r="C145" s="16">
        <f>ROUND(SUM(C142:C144),5)</f>
        <v>625</v>
      </c>
      <c r="D145" s="7"/>
      <c r="E145" s="16">
        <f>A145-C145</f>
        <v>-387.16999999999996</v>
      </c>
      <c r="F145" s="1"/>
      <c r="G145" s="1"/>
      <c r="H145" s="1"/>
      <c r="I145" s="1"/>
      <c r="J145" s="1"/>
      <c r="K145" s="1"/>
      <c r="L145" s="1" t="s">
        <v>146</v>
      </c>
      <c r="M145" s="1"/>
      <c r="N145" s="16">
        <f>ROUND(SUM(N142:N144),5)</f>
        <v>937.08</v>
      </c>
      <c r="O145" s="7"/>
      <c r="P145" s="16">
        <f>ROUND(SUM(P142:P144),5)</f>
        <v>1160</v>
      </c>
      <c r="Q145" s="7"/>
      <c r="R145" s="16">
        <f>N145-P145</f>
        <v>-222.91999999999996</v>
      </c>
      <c r="S145" s="7"/>
      <c r="T145" s="16">
        <f>ROUND(SUM(T142:T144),5)</f>
        <v>4500</v>
      </c>
    </row>
    <row r="146" spans="1:20" ht="30" customHeight="1" outlineLevel="2" thickBot="1">
      <c r="A146" s="17">
        <f>ROUND(SUM(A122:A128)+A132+A136+A141+A145,5)</f>
        <v>9190.58</v>
      </c>
      <c r="B146" s="7"/>
      <c r="C146" s="17">
        <f>ROUND(SUM(C122:C128)+C132+C136+C141+C145,5)</f>
        <v>9392</v>
      </c>
      <c r="D146" s="7"/>
      <c r="E146" s="17">
        <f>A146-C146</f>
        <v>-201.42000000000007</v>
      </c>
      <c r="F146" s="1"/>
      <c r="G146" s="1"/>
      <c r="H146" s="1"/>
      <c r="I146" s="1"/>
      <c r="J146" s="1"/>
      <c r="K146" s="1" t="s">
        <v>147</v>
      </c>
      <c r="L146" s="1"/>
      <c r="M146" s="1"/>
      <c r="N146" s="17">
        <f>ROUND(SUM(N122:N128)+N132+N136+N141+N145,5)</f>
        <v>32810.160000000003</v>
      </c>
      <c r="O146" s="7"/>
      <c r="P146" s="17">
        <f>ROUND(SUM(P122:P128)+P132+P136+P141+P145,5)</f>
        <v>32993</v>
      </c>
      <c r="Q146" s="7"/>
      <c r="R146" s="17">
        <f>N146-P146</f>
        <v>-182.83999999999651</v>
      </c>
      <c r="S146" s="7"/>
      <c r="T146" s="17">
        <f>ROUND(SUM(T122:T128)+T132+T136+T141+T145,5)</f>
        <v>88623</v>
      </c>
    </row>
    <row r="147" spans="1:20" ht="30" customHeight="1" outlineLevel="1">
      <c r="A147" s="21">
        <f>ROUND(A121+A146,5)</f>
        <v>9190.58</v>
      </c>
      <c r="B147" s="20"/>
      <c r="C147" s="21">
        <f>ROUND(C121+C146,5)</f>
        <v>9392</v>
      </c>
      <c r="D147" s="20"/>
      <c r="E147" s="21">
        <f>A147-C147</f>
        <v>-201.42000000000007</v>
      </c>
      <c r="F147" s="20"/>
      <c r="G147" s="20"/>
      <c r="H147" s="20"/>
      <c r="I147" s="20"/>
      <c r="J147" s="20" t="s">
        <v>148</v>
      </c>
      <c r="K147" s="20"/>
      <c r="L147" s="20"/>
      <c r="M147" s="20"/>
      <c r="N147" s="21">
        <f>ROUND(N121+N146,5)</f>
        <v>32810.160000000003</v>
      </c>
      <c r="O147" s="20"/>
      <c r="P147" s="21">
        <f>ROUND(P121+P146,5)</f>
        <v>32993</v>
      </c>
      <c r="Q147" s="20"/>
      <c r="R147" s="21">
        <f>N147-P147</f>
        <v>-182.83999999999651</v>
      </c>
      <c r="S147" s="20"/>
      <c r="T147" s="21">
        <f>ROUND(T121+T146,5)</f>
        <v>88623</v>
      </c>
    </row>
    <row r="148" spans="1:20" ht="30" customHeight="1" outlineLevel="2">
      <c r="A148" s="13"/>
      <c r="B148" s="7"/>
      <c r="C148" s="13"/>
      <c r="D148" s="7"/>
      <c r="E148" s="13"/>
      <c r="F148" s="1"/>
      <c r="G148" s="1"/>
      <c r="H148" s="1"/>
      <c r="I148" s="1"/>
      <c r="J148" s="1" t="s">
        <v>149</v>
      </c>
      <c r="K148" s="1"/>
      <c r="L148" s="1"/>
      <c r="M148" s="1"/>
      <c r="N148" s="13"/>
      <c r="O148" s="7"/>
      <c r="P148" s="13"/>
      <c r="Q148" s="7"/>
      <c r="R148" s="13"/>
      <c r="S148" s="7"/>
      <c r="T148" s="13"/>
    </row>
    <row r="149" spans="1:20" outlineLevel="3">
      <c r="A149" s="13"/>
      <c r="B149" s="7"/>
      <c r="C149" s="13"/>
      <c r="D149" s="7"/>
      <c r="E149" s="13"/>
      <c r="F149" s="1"/>
      <c r="G149" s="1"/>
      <c r="H149" s="1"/>
      <c r="I149" s="1"/>
      <c r="J149" s="1"/>
      <c r="K149" s="1" t="s">
        <v>150</v>
      </c>
      <c r="L149" s="1"/>
      <c r="M149" s="1"/>
      <c r="N149" s="13"/>
      <c r="O149" s="7"/>
      <c r="P149" s="13"/>
      <c r="Q149" s="7"/>
      <c r="R149" s="13"/>
      <c r="S149" s="7"/>
      <c r="T149" s="13"/>
    </row>
    <row r="150" spans="1:20" outlineLevel="3">
      <c r="A150" s="13">
        <v>0</v>
      </c>
      <c r="B150" s="7"/>
      <c r="C150" s="13">
        <v>0</v>
      </c>
      <c r="D150" s="7"/>
      <c r="E150" s="13">
        <f t="shared" ref="E150:E155" si="29">A150-C150</f>
        <v>0</v>
      </c>
      <c r="F150" s="1"/>
      <c r="G150" s="1"/>
      <c r="H150" s="1"/>
      <c r="I150" s="1"/>
      <c r="J150" s="1"/>
      <c r="K150" s="1"/>
      <c r="L150" s="1" t="s">
        <v>151</v>
      </c>
      <c r="M150" s="1"/>
      <c r="N150" s="13">
        <v>49</v>
      </c>
      <c r="O150" s="7"/>
      <c r="P150" s="13">
        <v>0</v>
      </c>
      <c r="Q150" s="7"/>
      <c r="R150" s="13">
        <f t="shared" ref="R150:R155" si="30">N150-P150</f>
        <v>49</v>
      </c>
      <c r="S150" s="7"/>
      <c r="T150" s="13">
        <v>250</v>
      </c>
    </row>
    <row r="151" spans="1:20" outlineLevel="3">
      <c r="A151" s="13">
        <v>366.67</v>
      </c>
      <c r="B151" s="7"/>
      <c r="C151" s="13"/>
      <c r="D151" s="7"/>
      <c r="E151" s="13">
        <f t="shared" si="29"/>
        <v>366.67</v>
      </c>
      <c r="F151" s="1"/>
      <c r="G151" s="1"/>
      <c r="H151" s="1"/>
      <c r="I151" s="1"/>
      <c r="J151" s="1"/>
      <c r="K151" s="1"/>
      <c r="L151" s="1" t="s">
        <v>152</v>
      </c>
      <c r="M151" s="1"/>
      <c r="N151" s="13">
        <v>466.67</v>
      </c>
      <c r="O151" s="7"/>
      <c r="P151" s="13"/>
      <c r="Q151" s="7"/>
      <c r="R151" s="13">
        <f t="shared" si="30"/>
        <v>466.67</v>
      </c>
      <c r="S151" s="7"/>
      <c r="T151" s="13"/>
    </row>
    <row r="152" spans="1:20" outlineLevel="4">
      <c r="A152" s="13"/>
      <c r="B152" s="7"/>
      <c r="C152" s="13"/>
      <c r="D152" s="7"/>
      <c r="E152" s="13"/>
      <c r="F152" s="1"/>
      <c r="G152" s="1"/>
      <c r="H152" s="1"/>
      <c r="I152" s="1"/>
      <c r="J152" s="1"/>
      <c r="K152" s="1"/>
      <c r="L152" s="1" t="s">
        <v>153</v>
      </c>
      <c r="M152" s="1"/>
      <c r="N152" s="13"/>
      <c r="O152" s="7"/>
      <c r="P152" s="13"/>
      <c r="Q152" s="7"/>
      <c r="R152" s="13"/>
      <c r="S152" s="7"/>
      <c r="T152" s="13"/>
    </row>
    <row r="153" spans="1:20" outlineLevel="4">
      <c r="A153" s="13">
        <v>102.21</v>
      </c>
      <c r="B153" s="7"/>
      <c r="C153" s="13">
        <v>112</v>
      </c>
      <c r="D153" s="7"/>
      <c r="E153" s="13">
        <f t="shared" si="29"/>
        <v>-9.7900000000000063</v>
      </c>
      <c r="F153" s="1"/>
      <c r="G153" s="1"/>
      <c r="H153" s="1"/>
      <c r="I153" s="1"/>
      <c r="J153" s="1"/>
      <c r="K153" s="1"/>
      <c r="L153" s="1"/>
      <c r="M153" s="1" t="s">
        <v>154</v>
      </c>
      <c r="N153" s="13">
        <v>413.1</v>
      </c>
      <c r="O153" s="7"/>
      <c r="P153" s="13">
        <v>448</v>
      </c>
      <c r="Q153" s="7"/>
      <c r="R153" s="13">
        <f t="shared" si="30"/>
        <v>-34.899999999999977</v>
      </c>
      <c r="S153" s="7"/>
      <c r="T153" s="13">
        <v>1350</v>
      </c>
    </row>
    <row r="154" spans="1:20" outlineLevel="4">
      <c r="A154" s="13">
        <v>0</v>
      </c>
      <c r="B154" s="7"/>
      <c r="C154" s="13"/>
      <c r="D154" s="7"/>
      <c r="E154" s="13">
        <f t="shared" si="29"/>
        <v>0</v>
      </c>
      <c r="F154" s="1"/>
      <c r="G154" s="1"/>
      <c r="H154" s="1"/>
      <c r="I154" s="1"/>
      <c r="J154" s="1"/>
      <c r="K154" s="1"/>
      <c r="L154" s="1"/>
      <c r="M154" s="1" t="s">
        <v>155</v>
      </c>
      <c r="N154" s="13">
        <v>851.25</v>
      </c>
      <c r="O154" s="7"/>
      <c r="P154" s="13"/>
      <c r="Q154" s="7"/>
      <c r="R154" s="13">
        <f t="shared" si="30"/>
        <v>851.25</v>
      </c>
      <c r="S154" s="7"/>
      <c r="T154" s="13"/>
    </row>
    <row r="155" spans="1:20" outlineLevel="4">
      <c r="A155" s="13">
        <v>40.01</v>
      </c>
      <c r="B155" s="7"/>
      <c r="C155" s="13">
        <v>115</v>
      </c>
      <c r="D155" s="7"/>
      <c r="E155" s="13">
        <f t="shared" si="29"/>
        <v>-74.990000000000009</v>
      </c>
      <c r="F155" s="1"/>
      <c r="G155" s="1"/>
      <c r="H155" s="1"/>
      <c r="I155" s="1"/>
      <c r="J155" s="1"/>
      <c r="K155" s="1"/>
      <c r="L155" s="1"/>
      <c r="M155" s="1" t="s">
        <v>156</v>
      </c>
      <c r="N155" s="13">
        <v>160.04</v>
      </c>
      <c r="O155" s="7"/>
      <c r="P155" s="13">
        <v>405</v>
      </c>
      <c r="Q155" s="7"/>
      <c r="R155" s="13">
        <f t="shared" si="30"/>
        <v>-244.96</v>
      </c>
      <c r="S155" s="7"/>
      <c r="T155" s="13">
        <v>2300</v>
      </c>
    </row>
    <row r="156" spans="1:20" ht="18" outlineLevel="4" thickBot="1">
      <c r="A156" s="14">
        <v>155.59</v>
      </c>
      <c r="B156" s="7"/>
      <c r="C156" s="14">
        <v>300</v>
      </c>
      <c r="D156" s="7"/>
      <c r="E156" s="14">
        <f>A156-C156</f>
        <v>-144.41</v>
      </c>
      <c r="F156" s="1"/>
      <c r="G156" s="1"/>
      <c r="H156" s="1"/>
      <c r="I156" s="1"/>
      <c r="J156" s="1"/>
      <c r="K156" s="1"/>
      <c r="L156" s="1"/>
      <c r="M156" s="1" t="s">
        <v>157</v>
      </c>
      <c r="N156" s="14">
        <v>824.31</v>
      </c>
      <c r="O156" s="7"/>
      <c r="P156" s="14">
        <v>350</v>
      </c>
      <c r="Q156" s="7"/>
      <c r="R156" s="14">
        <f>N156-P156</f>
        <v>474.30999999999995</v>
      </c>
      <c r="S156" s="7"/>
      <c r="T156" s="14">
        <v>1000</v>
      </c>
    </row>
    <row r="157" spans="1:20" outlineLevel="3">
      <c r="A157" s="13">
        <f>ROUND(SUM(A152:A156),5)</f>
        <v>297.81</v>
      </c>
      <c r="B157" s="7"/>
      <c r="C157" s="13">
        <f>ROUND(SUM(C152:C156),5)</f>
        <v>527</v>
      </c>
      <c r="D157" s="7"/>
      <c r="E157" s="13">
        <f>A157-C157</f>
        <v>-229.19</v>
      </c>
      <c r="F157" s="1"/>
      <c r="G157" s="1"/>
      <c r="H157" s="1"/>
      <c r="I157" s="1"/>
      <c r="J157" s="1"/>
      <c r="K157" s="1"/>
      <c r="L157" s="1" t="s">
        <v>158</v>
      </c>
      <c r="M157" s="1"/>
      <c r="N157" s="13">
        <f>ROUND(SUM(N152:N156),5)</f>
        <v>2248.6999999999998</v>
      </c>
      <c r="O157" s="7"/>
      <c r="P157" s="13">
        <f>ROUND(SUM(P152:P156),5)</f>
        <v>1203</v>
      </c>
      <c r="Q157" s="7"/>
      <c r="R157" s="13">
        <f>N157-P157</f>
        <v>1045.6999999999998</v>
      </c>
      <c r="S157" s="7"/>
      <c r="T157" s="13">
        <f>ROUND(SUM(T152:T156),5)</f>
        <v>4650</v>
      </c>
    </row>
    <row r="158" spans="1:20" ht="30" customHeight="1" outlineLevel="4">
      <c r="A158" s="13"/>
      <c r="B158" s="7"/>
      <c r="C158" s="13"/>
      <c r="D158" s="7"/>
      <c r="E158" s="13"/>
      <c r="F158" s="1"/>
      <c r="G158" s="1"/>
      <c r="H158" s="1"/>
      <c r="I158" s="1"/>
      <c r="J158" s="1"/>
      <c r="K158" s="1"/>
      <c r="L158" s="1" t="s">
        <v>159</v>
      </c>
      <c r="M158" s="1"/>
      <c r="N158" s="13"/>
      <c r="O158" s="7"/>
      <c r="P158" s="13"/>
      <c r="Q158" s="7"/>
      <c r="R158" s="13"/>
      <c r="S158" s="7"/>
      <c r="T158" s="13"/>
    </row>
    <row r="159" spans="1:20" outlineLevel="4">
      <c r="A159" s="13">
        <v>4352.92</v>
      </c>
      <c r="B159" s="7"/>
      <c r="C159" s="13">
        <v>4940</v>
      </c>
      <c r="D159" s="7"/>
      <c r="E159" s="13">
        <f t="shared" ref="E159" si="31">A159-C159</f>
        <v>-587.07999999999993</v>
      </c>
      <c r="F159" s="1"/>
      <c r="G159" s="1"/>
      <c r="H159" s="1"/>
      <c r="I159" s="1"/>
      <c r="J159" s="1"/>
      <c r="K159" s="1"/>
      <c r="L159" s="1"/>
      <c r="M159" s="1" t="s">
        <v>160</v>
      </c>
      <c r="N159" s="13">
        <v>16807.43</v>
      </c>
      <c r="O159" s="7"/>
      <c r="P159" s="13">
        <v>16160</v>
      </c>
      <c r="Q159" s="7"/>
      <c r="R159" s="13">
        <f t="shared" ref="R159" si="32">N159-P159</f>
        <v>647.43000000000029</v>
      </c>
      <c r="S159" s="7"/>
      <c r="T159" s="13">
        <v>48000</v>
      </c>
    </row>
    <row r="160" spans="1:20" ht="18" outlineLevel="4" thickBot="1">
      <c r="A160" s="15">
        <v>407.47</v>
      </c>
      <c r="B160" s="7"/>
      <c r="C160" s="15">
        <v>475</v>
      </c>
      <c r="D160" s="7"/>
      <c r="E160" s="14">
        <f>A160-C160</f>
        <v>-67.529999999999973</v>
      </c>
      <c r="F160" s="1"/>
      <c r="G160" s="1"/>
      <c r="H160" s="1"/>
      <c r="I160" s="1"/>
      <c r="J160" s="1"/>
      <c r="K160" s="1"/>
      <c r="L160" s="1"/>
      <c r="M160" s="1" t="s">
        <v>161</v>
      </c>
      <c r="N160" s="15">
        <v>1570.14</v>
      </c>
      <c r="O160" s="7"/>
      <c r="P160" s="15">
        <v>1650</v>
      </c>
      <c r="Q160" s="7"/>
      <c r="R160" s="14">
        <f>N160-P160</f>
        <v>-79.8599999999999</v>
      </c>
      <c r="S160" s="7"/>
      <c r="T160" s="15">
        <v>4968</v>
      </c>
    </row>
    <row r="161" spans="1:20" ht="18" outlineLevel="3" thickBot="1">
      <c r="A161" s="16">
        <f>ROUND(SUM(A158:A160),5)</f>
        <v>4760.3900000000003</v>
      </c>
      <c r="B161" s="7"/>
      <c r="C161" s="16">
        <f>ROUND(SUM(C158:C160),5)</f>
        <v>5415</v>
      </c>
      <c r="D161" s="7"/>
      <c r="E161" s="13">
        <f>A161-C161</f>
        <v>-654.60999999999967</v>
      </c>
      <c r="F161" s="1"/>
      <c r="G161" s="1"/>
      <c r="H161" s="1"/>
      <c r="I161" s="1"/>
      <c r="J161" s="1"/>
      <c r="K161" s="1"/>
      <c r="L161" s="1" t="s">
        <v>162</v>
      </c>
      <c r="M161" s="1"/>
      <c r="N161" s="16">
        <f>ROUND(SUM(N158:N160),5)</f>
        <v>18377.57</v>
      </c>
      <c r="O161" s="7"/>
      <c r="P161" s="16">
        <f>ROUND(SUM(P158:P160),5)</f>
        <v>17810</v>
      </c>
      <c r="Q161" s="7"/>
      <c r="R161" s="13">
        <f>N161-P161</f>
        <v>567.56999999999971</v>
      </c>
      <c r="S161" s="7"/>
      <c r="T161" s="16">
        <f>ROUND(SUM(T158:T160),5)</f>
        <v>52968</v>
      </c>
    </row>
    <row r="162" spans="1:20" ht="30" customHeight="1" outlineLevel="2" thickBot="1">
      <c r="A162" s="17">
        <f>ROUND(SUM(A149:A151)+A157+A161,5)</f>
        <v>5424.87</v>
      </c>
      <c r="B162" s="7"/>
      <c r="C162" s="17">
        <f>ROUND(SUM(C149:C151)+C157+C161,5)</f>
        <v>5942</v>
      </c>
      <c r="D162" s="7"/>
      <c r="E162" s="17">
        <f>A162-C162</f>
        <v>-517.13000000000011</v>
      </c>
      <c r="F162" s="1"/>
      <c r="G162" s="1"/>
      <c r="H162" s="1"/>
      <c r="I162" s="1"/>
      <c r="J162" s="1"/>
      <c r="K162" s="1" t="s">
        <v>163</v>
      </c>
      <c r="L162" s="1"/>
      <c r="M162" s="1"/>
      <c r="N162" s="17">
        <f>ROUND(SUM(N149:N151)+N157+N161,5)</f>
        <v>21141.94</v>
      </c>
      <c r="O162" s="7"/>
      <c r="P162" s="17">
        <f>ROUND(SUM(P149:P151)+P157+P161,5)</f>
        <v>19013</v>
      </c>
      <c r="Q162" s="7"/>
      <c r="R162" s="17">
        <f>N162-P162</f>
        <v>2128.9399999999987</v>
      </c>
      <c r="S162" s="7"/>
      <c r="T162" s="17">
        <f>ROUND(SUM(T149:T151)+T157+T161,5)</f>
        <v>57868</v>
      </c>
    </row>
    <row r="163" spans="1:20" ht="30" customHeight="1" outlineLevel="1">
      <c r="A163" s="21">
        <f>ROUND(A148+A162,5)</f>
        <v>5424.87</v>
      </c>
      <c r="B163" s="20"/>
      <c r="C163" s="21">
        <f>ROUND(C148+C162,5)</f>
        <v>5942</v>
      </c>
      <c r="D163" s="20"/>
      <c r="E163" s="21">
        <f>A163-C163</f>
        <v>-517.13000000000011</v>
      </c>
      <c r="F163" s="20"/>
      <c r="G163" s="20"/>
      <c r="H163" s="20"/>
      <c r="I163" s="20"/>
      <c r="J163" s="20" t="s">
        <v>164</v>
      </c>
      <c r="K163" s="20"/>
      <c r="L163" s="20"/>
      <c r="M163" s="20"/>
      <c r="N163" s="21">
        <f>ROUND(N148+N162,5)</f>
        <v>21141.94</v>
      </c>
      <c r="O163" s="20"/>
      <c r="P163" s="21">
        <f>ROUND(P148+P162,5)</f>
        <v>19013</v>
      </c>
      <c r="Q163" s="20"/>
      <c r="R163" s="21">
        <f>N163-P163</f>
        <v>2128.9399999999987</v>
      </c>
      <c r="S163" s="20"/>
      <c r="T163" s="21">
        <f>ROUND(T148+T162,5)</f>
        <v>57868</v>
      </c>
    </row>
    <row r="164" spans="1:20" ht="30" customHeight="1" outlineLevel="2">
      <c r="A164" s="13"/>
      <c r="B164" s="7"/>
      <c r="C164" s="13"/>
      <c r="D164" s="7"/>
      <c r="E164" s="13"/>
      <c r="F164" s="1"/>
      <c r="G164" s="1"/>
      <c r="H164" s="1"/>
      <c r="I164" s="1"/>
      <c r="J164" s="1" t="s">
        <v>165</v>
      </c>
      <c r="K164" s="1"/>
      <c r="L164" s="1"/>
      <c r="M164" s="1"/>
      <c r="N164" s="13"/>
      <c r="O164" s="7"/>
      <c r="P164" s="13"/>
      <c r="Q164" s="7"/>
      <c r="R164" s="13"/>
      <c r="S164" s="7"/>
      <c r="T164" s="13"/>
    </row>
    <row r="165" spans="1:20" outlineLevel="3">
      <c r="A165" s="13"/>
      <c r="B165" s="7"/>
      <c r="C165" s="13"/>
      <c r="D165" s="7"/>
      <c r="E165" s="13"/>
      <c r="F165" s="1"/>
      <c r="G165" s="1"/>
      <c r="H165" s="1"/>
      <c r="I165" s="1"/>
      <c r="J165" s="1"/>
      <c r="K165" s="1" t="s">
        <v>166</v>
      </c>
      <c r="L165" s="1"/>
      <c r="M165" s="1"/>
      <c r="N165" s="13"/>
      <c r="O165" s="7"/>
      <c r="P165" s="13"/>
      <c r="Q165" s="7"/>
      <c r="R165" s="13"/>
      <c r="S165" s="7"/>
      <c r="T165" s="13"/>
    </row>
    <row r="166" spans="1:20" outlineLevel="3">
      <c r="A166" s="13">
        <v>0</v>
      </c>
      <c r="B166" s="7"/>
      <c r="C166" s="13">
        <v>0</v>
      </c>
      <c r="D166" s="7"/>
      <c r="E166" s="13">
        <f t="shared" ref="E166:E169" si="33">A166-C166</f>
        <v>0</v>
      </c>
      <c r="F166" s="1"/>
      <c r="G166" s="1"/>
      <c r="H166" s="1"/>
      <c r="I166" s="1"/>
      <c r="J166" s="1"/>
      <c r="K166" s="1"/>
      <c r="L166" s="1" t="s">
        <v>167</v>
      </c>
      <c r="M166" s="1"/>
      <c r="N166" s="13">
        <v>2048.4</v>
      </c>
      <c r="O166" s="7"/>
      <c r="P166" s="13">
        <v>300</v>
      </c>
      <c r="Q166" s="7"/>
      <c r="R166" s="13">
        <f t="shared" ref="R166:R169" si="34">N166-P166</f>
        <v>1748.4</v>
      </c>
      <c r="S166" s="7"/>
      <c r="T166" s="13">
        <v>500</v>
      </c>
    </row>
    <row r="167" spans="1:20" outlineLevel="3">
      <c r="A167" s="13">
        <v>0</v>
      </c>
      <c r="B167" s="7"/>
      <c r="C167" s="13">
        <v>0</v>
      </c>
      <c r="D167" s="7"/>
      <c r="E167" s="13">
        <f t="shared" si="33"/>
        <v>0</v>
      </c>
      <c r="F167" s="1"/>
      <c r="G167" s="1"/>
      <c r="H167" s="1"/>
      <c r="I167" s="1"/>
      <c r="J167" s="1"/>
      <c r="K167" s="1"/>
      <c r="L167" s="1" t="s">
        <v>168</v>
      </c>
      <c r="M167" s="1"/>
      <c r="N167" s="13">
        <v>2034.5</v>
      </c>
      <c r="O167" s="7"/>
      <c r="P167" s="13">
        <v>0</v>
      </c>
      <c r="Q167" s="7"/>
      <c r="R167" s="13">
        <f t="shared" si="34"/>
        <v>2034.5</v>
      </c>
      <c r="S167" s="7"/>
      <c r="T167" s="13">
        <v>0</v>
      </c>
    </row>
    <row r="168" spans="1:20" outlineLevel="3">
      <c r="A168" s="13">
        <v>240</v>
      </c>
      <c r="B168" s="7"/>
      <c r="C168" s="13">
        <v>0</v>
      </c>
      <c r="D168" s="7"/>
      <c r="E168" s="13">
        <f t="shared" si="33"/>
        <v>240</v>
      </c>
      <c r="F168" s="1"/>
      <c r="G168" s="1"/>
      <c r="H168" s="1"/>
      <c r="I168" s="1"/>
      <c r="J168" s="1"/>
      <c r="K168" s="1"/>
      <c r="L168" s="1" t="s">
        <v>169</v>
      </c>
      <c r="M168" s="1"/>
      <c r="N168" s="13">
        <v>240</v>
      </c>
      <c r="O168" s="7"/>
      <c r="P168" s="13">
        <v>0</v>
      </c>
      <c r="Q168" s="7"/>
      <c r="R168" s="13">
        <f t="shared" si="34"/>
        <v>240</v>
      </c>
      <c r="S168" s="7"/>
      <c r="T168" s="13">
        <v>0</v>
      </c>
    </row>
    <row r="169" spans="1:20" outlineLevel="3">
      <c r="A169" s="13">
        <v>0</v>
      </c>
      <c r="B169" s="7"/>
      <c r="C169" s="13">
        <v>1250</v>
      </c>
      <c r="D169" s="7"/>
      <c r="E169" s="13">
        <f t="shared" si="33"/>
        <v>-1250</v>
      </c>
      <c r="F169" s="1"/>
      <c r="G169" s="1"/>
      <c r="H169" s="1"/>
      <c r="I169" s="1"/>
      <c r="J169" s="1"/>
      <c r="K169" s="1"/>
      <c r="L169" s="1" t="s">
        <v>170</v>
      </c>
      <c r="M169" s="1"/>
      <c r="N169" s="13">
        <v>0</v>
      </c>
      <c r="O169" s="7"/>
      <c r="P169" s="13">
        <v>1250</v>
      </c>
      <c r="Q169" s="7"/>
      <c r="R169" s="13">
        <f t="shared" si="34"/>
        <v>-1250</v>
      </c>
      <c r="S169" s="7"/>
      <c r="T169" s="13">
        <v>1250</v>
      </c>
    </row>
    <row r="170" spans="1:20" outlineLevel="4">
      <c r="A170" s="13"/>
      <c r="B170" s="7"/>
      <c r="C170" s="13"/>
      <c r="D170" s="7"/>
      <c r="E170" s="13"/>
      <c r="F170" s="1"/>
      <c r="G170" s="1"/>
      <c r="H170" s="1"/>
      <c r="I170" s="1"/>
      <c r="J170" s="1"/>
      <c r="K170" s="1"/>
      <c r="L170" s="1" t="s">
        <v>171</v>
      </c>
      <c r="M170" s="1"/>
      <c r="N170" s="13"/>
      <c r="O170" s="7"/>
      <c r="P170" s="13"/>
      <c r="Q170" s="7"/>
      <c r="R170" s="13"/>
      <c r="S170" s="7"/>
      <c r="T170" s="13"/>
    </row>
    <row r="171" spans="1:20" outlineLevel="4">
      <c r="A171" s="13">
        <v>919.88</v>
      </c>
      <c r="B171" s="7"/>
      <c r="C171" s="13">
        <v>1015</v>
      </c>
      <c r="D171" s="7"/>
      <c r="E171" s="13">
        <f t="shared" ref="E171" si="35">A171-C171</f>
        <v>-95.12</v>
      </c>
      <c r="F171" s="1"/>
      <c r="G171" s="1"/>
      <c r="H171" s="1"/>
      <c r="I171" s="1"/>
      <c r="J171" s="1"/>
      <c r="K171" s="1"/>
      <c r="L171" s="1"/>
      <c r="M171" s="1" t="s">
        <v>172</v>
      </c>
      <c r="N171" s="13">
        <v>3717.8</v>
      </c>
      <c r="O171" s="7"/>
      <c r="P171" s="13">
        <v>4060</v>
      </c>
      <c r="Q171" s="7"/>
      <c r="R171" s="13">
        <f t="shared" ref="R171" si="36">N171-P171</f>
        <v>-342.19999999999982</v>
      </c>
      <c r="S171" s="7"/>
      <c r="T171" s="13">
        <v>12200</v>
      </c>
    </row>
    <row r="172" spans="1:20" ht="18" outlineLevel="4" thickBot="1">
      <c r="A172" s="14">
        <v>24.7</v>
      </c>
      <c r="B172" s="7"/>
      <c r="C172" s="14">
        <v>175</v>
      </c>
      <c r="D172" s="7"/>
      <c r="E172" s="14">
        <f>A172-C172</f>
        <v>-150.30000000000001</v>
      </c>
      <c r="F172" s="1"/>
      <c r="G172" s="1"/>
      <c r="H172" s="1"/>
      <c r="I172" s="1"/>
      <c r="J172" s="1"/>
      <c r="K172" s="1"/>
      <c r="L172" s="1"/>
      <c r="M172" s="1" t="s">
        <v>173</v>
      </c>
      <c r="N172" s="14">
        <v>1189.56</v>
      </c>
      <c r="O172" s="7"/>
      <c r="P172" s="14">
        <v>405</v>
      </c>
      <c r="Q172" s="7"/>
      <c r="R172" s="14">
        <f>N172-P172</f>
        <v>784.56</v>
      </c>
      <c r="S172" s="7"/>
      <c r="T172" s="14">
        <v>500</v>
      </c>
    </row>
    <row r="173" spans="1:20" outlineLevel="3">
      <c r="A173" s="13">
        <f>ROUND(SUM(A170:A172),5)</f>
        <v>944.58</v>
      </c>
      <c r="B173" s="7"/>
      <c r="C173" s="13">
        <f>ROUND(SUM(C170:C172),5)</f>
        <v>1190</v>
      </c>
      <c r="D173" s="7"/>
      <c r="E173" s="13">
        <f>A173-C173</f>
        <v>-245.41999999999996</v>
      </c>
      <c r="F173" s="1"/>
      <c r="G173" s="1"/>
      <c r="H173" s="1"/>
      <c r="I173" s="1"/>
      <c r="J173" s="1"/>
      <c r="K173" s="1"/>
      <c r="L173" s="1" t="s">
        <v>174</v>
      </c>
      <c r="M173" s="1"/>
      <c r="N173" s="13">
        <f>ROUND(SUM(N170:N172),5)</f>
        <v>4907.3599999999997</v>
      </c>
      <c r="O173" s="7"/>
      <c r="P173" s="13">
        <f>ROUND(SUM(P170:P172),5)</f>
        <v>4465</v>
      </c>
      <c r="Q173" s="7"/>
      <c r="R173" s="13">
        <f>N173-P173</f>
        <v>442.35999999999967</v>
      </c>
      <c r="S173" s="7"/>
      <c r="T173" s="13">
        <f>ROUND(SUM(T170:T172),5)</f>
        <v>12700</v>
      </c>
    </row>
    <row r="174" spans="1:20" ht="30" customHeight="1" outlineLevel="4">
      <c r="A174" s="13"/>
      <c r="B174" s="7"/>
      <c r="C174" s="13"/>
      <c r="D174" s="7"/>
      <c r="E174" s="13"/>
      <c r="F174" s="1"/>
      <c r="G174" s="1"/>
      <c r="H174" s="1"/>
      <c r="I174" s="1"/>
      <c r="J174" s="1"/>
      <c r="K174" s="1"/>
      <c r="L174" s="1" t="s">
        <v>175</v>
      </c>
      <c r="M174" s="1"/>
      <c r="N174" s="13"/>
      <c r="O174" s="7"/>
      <c r="P174" s="13"/>
      <c r="Q174" s="7"/>
      <c r="R174" s="13"/>
      <c r="S174" s="7"/>
      <c r="T174" s="13"/>
    </row>
    <row r="175" spans="1:20" outlineLevel="4">
      <c r="A175" s="13">
        <v>69351.289999999994</v>
      </c>
      <c r="B175" s="7"/>
      <c r="C175" s="13">
        <v>64550</v>
      </c>
      <c r="D175" s="7"/>
      <c r="E175" s="13">
        <f>A175-C175</f>
        <v>4801.2899999999936</v>
      </c>
      <c r="F175" s="1"/>
      <c r="G175" s="1"/>
      <c r="H175" s="1"/>
      <c r="I175" s="1"/>
      <c r="J175" s="1"/>
      <c r="K175" s="1"/>
      <c r="L175" s="1"/>
      <c r="M175" s="1" t="s">
        <v>176</v>
      </c>
      <c r="N175" s="13">
        <v>123814.03</v>
      </c>
      <c r="O175" s="7"/>
      <c r="P175" s="13">
        <v>125145</v>
      </c>
      <c r="Q175" s="7"/>
      <c r="R175" s="13">
        <f>N175-P175</f>
        <v>-1330.9700000000012</v>
      </c>
      <c r="S175" s="7"/>
      <c r="T175" s="13">
        <v>245000</v>
      </c>
    </row>
    <row r="176" spans="1:20" outlineLevel="4">
      <c r="A176" s="13">
        <v>57.02</v>
      </c>
      <c r="B176" s="7"/>
      <c r="C176" s="13">
        <v>45</v>
      </c>
      <c r="D176" s="7"/>
      <c r="E176" s="13">
        <f>A176-C176</f>
        <v>12.020000000000003</v>
      </c>
      <c r="F176" s="1"/>
      <c r="G176" s="1"/>
      <c r="H176" s="1"/>
      <c r="I176" s="1"/>
      <c r="J176" s="1"/>
      <c r="K176" s="1"/>
      <c r="L176" s="1"/>
      <c r="M176" s="1" t="s">
        <v>177</v>
      </c>
      <c r="N176" s="13">
        <v>196.62</v>
      </c>
      <c r="O176" s="7"/>
      <c r="P176" s="13">
        <v>165</v>
      </c>
      <c r="Q176" s="7"/>
      <c r="R176" s="13">
        <f>N176-P176</f>
        <v>31.620000000000005</v>
      </c>
      <c r="S176" s="7"/>
      <c r="T176" s="13">
        <v>300</v>
      </c>
    </row>
    <row r="177" spans="1:20" ht="18" outlineLevel="4" thickBot="1">
      <c r="A177" s="14">
        <v>7247.31</v>
      </c>
      <c r="B177" s="7"/>
      <c r="C177" s="14">
        <v>6660</v>
      </c>
      <c r="D177" s="7"/>
      <c r="E177" s="14">
        <f>A177-C177</f>
        <v>587.3100000000004</v>
      </c>
      <c r="F177" s="1"/>
      <c r="G177" s="1"/>
      <c r="H177" s="1"/>
      <c r="I177" s="1"/>
      <c r="J177" s="1"/>
      <c r="K177" s="1"/>
      <c r="L177" s="1"/>
      <c r="M177" s="1" t="s">
        <v>178</v>
      </c>
      <c r="N177" s="14">
        <v>13220.49</v>
      </c>
      <c r="O177" s="7"/>
      <c r="P177" s="14">
        <v>12930</v>
      </c>
      <c r="Q177" s="7"/>
      <c r="R177" s="14">
        <f>N177-P177</f>
        <v>290.48999999999978</v>
      </c>
      <c r="S177" s="7"/>
      <c r="T177" s="14">
        <v>25358</v>
      </c>
    </row>
    <row r="178" spans="1:20" outlineLevel="3">
      <c r="A178" s="13">
        <f>ROUND(SUM(A174:A177),5)</f>
        <v>76655.62</v>
      </c>
      <c r="B178" s="7"/>
      <c r="C178" s="13">
        <f>ROUND(SUM(C174:C177),5)</f>
        <v>71255</v>
      </c>
      <c r="D178" s="7"/>
      <c r="E178" s="13">
        <f>A178-C178</f>
        <v>5400.6199999999953</v>
      </c>
      <c r="F178" s="1"/>
      <c r="G178" s="1"/>
      <c r="H178" s="1"/>
      <c r="I178" s="1"/>
      <c r="J178" s="1"/>
      <c r="K178" s="1"/>
      <c r="L178" s="1" t="s">
        <v>179</v>
      </c>
      <c r="M178" s="1"/>
      <c r="N178" s="13">
        <f>ROUND(SUM(N174:N177),5)</f>
        <v>137231.14000000001</v>
      </c>
      <c r="O178" s="7"/>
      <c r="P178" s="13">
        <f>ROUND(SUM(P174:P177),5)</f>
        <v>138240</v>
      </c>
      <c r="Q178" s="7"/>
      <c r="R178" s="13">
        <f>N178-P178</f>
        <v>-1008.859999999986</v>
      </c>
      <c r="S178" s="7"/>
      <c r="T178" s="13">
        <f>ROUND(SUM(T174:T177),5)</f>
        <v>270658</v>
      </c>
    </row>
    <row r="179" spans="1:20" ht="30" customHeight="1" outlineLevel="4">
      <c r="A179" s="13"/>
      <c r="B179" s="7"/>
      <c r="C179" s="13"/>
      <c r="D179" s="7"/>
      <c r="E179" s="13"/>
      <c r="F179" s="1"/>
      <c r="G179" s="1"/>
      <c r="H179" s="1"/>
      <c r="I179" s="1"/>
      <c r="J179" s="1"/>
      <c r="K179" s="1"/>
      <c r="L179" s="1" t="s">
        <v>180</v>
      </c>
      <c r="M179" s="1"/>
      <c r="N179" s="13"/>
      <c r="O179" s="7"/>
      <c r="P179" s="13"/>
      <c r="Q179" s="7"/>
      <c r="R179" s="13"/>
      <c r="S179" s="7"/>
      <c r="T179" s="13"/>
    </row>
    <row r="180" spans="1:20" ht="18" outlineLevel="4" thickBot="1">
      <c r="A180" s="15">
        <v>106.53</v>
      </c>
      <c r="B180" s="7"/>
      <c r="C180" s="15">
        <v>240</v>
      </c>
      <c r="D180" s="7"/>
      <c r="E180" s="15">
        <f>A180-C180</f>
        <v>-133.47</v>
      </c>
      <c r="F180" s="1"/>
      <c r="G180" s="1"/>
      <c r="H180" s="1"/>
      <c r="I180" s="1"/>
      <c r="J180" s="1"/>
      <c r="K180" s="1"/>
      <c r="L180" s="1"/>
      <c r="M180" s="1" t="s">
        <v>181</v>
      </c>
      <c r="N180" s="15">
        <v>106.53</v>
      </c>
      <c r="O180" s="7"/>
      <c r="P180" s="15">
        <v>275</v>
      </c>
      <c r="Q180" s="7"/>
      <c r="R180" s="15">
        <f>N180-P180</f>
        <v>-168.47</v>
      </c>
      <c r="S180" s="7"/>
      <c r="T180" s="15">
        <v>500</v>
      </c>
    </row>
    <row r="181" spans="1:20" ht="18" outlineLevel="3" thickBot="1">
      <c r="A181" s="16">
        <f>ROUND(SUM(A179:A180),5)</f>
        <v>106.53</v>
      </c>
      <c r="B181" s="7"/>
      <c r="C181" s="16">
        <f>ROUND(SUM(C179:C180),5)</f>
        <v>240</v>
      </c>
      <c r="D181" s="7"/>
      <c r="E181" s="16">
        <f>A181-C181</f>
        <v>-133.47</v>
      </c>
      <c r="F181" s="1"/>
      <c r="G181" s="1"/>
      <c r="H181" s="1"/>
      <c r="I181" s="1"/>
      <c r="J181" s="1"/>
      <c r="K181" s="1"/>
      <c r="L181" s="1" t="s">
        <v>182</v>
      </c>
      <c r="M181" s="1"/>
      <c r="N181" s="16">
        <f>ROUND(SUM(N179:N180),5)</f>
        <v>106.53</v>
      </c>
      <c r="O181" s="7"/>
      <c r="P181" s="16">
        <f>ROUND(SUM(P179:P180),5)</f>
        <v>275</v>
      </c>
      <c r="Q181" s="7"/>
      <c r="R181" s="16">
        <f>N181-P181</f>
        <v>-168.47</v>
      </c>
      <c r="S181" s="7"/>
      <c r="T181" s="16">
        <f>ROUND(SUM(T179:T180),5)</f>
        <v>500</v>
      </c>
    </row>
    <row r="182" spans="1:20" ht="30" customHeight="1" outlineLevel="2" thickBot="1">
      <c r="A182" s="17">
        <f>ROUND(SUM(A165:A169)+A173+A178+A181,5)</f>
        <v>77946.73</v>
      </c>
      <c r="B182" s="7"/>
      <c r="C182" s="17">
        <f>ROUND(SUM(C165:C169)+C173+C178+C181,5)</f>
        <v>73935</v>
      </c>
      <c r="D182" s="7"/>
      <c r="E182" s="17">
        <f>A182-C182</f>
        <v>4011.7299999999959</v>
      </c>
      <c r="F182" s="1"/>
      <c r="G182" s="1"/>
      <c r="H182" s="1"/>
      <c r="I182" s="1"/>
      <c r="J182" s="1"/>
      <c r="K182" s="1" t="s">
        <v>183</v>
      </c>
      <c r="L182" s="1"/>
      <c r="M182" s="1"/>
      <c r="N182" s="17">
        <f>ROUND(SUM(N165:N169)+N173+N178+N181,5)</f>
        <v>146567.93</v>
      </c>
      <c r="O182" s="7"/>
      <c r="P182" s="17">
        <f>ROUND(SUM(P165:P169)+P173+P178+P181,5)</f>
        <v>144530</v>
      </c>
      <c r="Q182" s="7"/>
      <c r="R182" s="17">
        <f>N182-P182</f>
        <v>2037.929999999993</v>
      </c>
      <c r="S182" s="7"/>
      <c r="T182" s="17">
        <f>ROUND(SUM(T165:T169)+T173+T178+T181,5)</f>
        <v>285608</v>
      </c>
    </row>
    <row r="183" spans="1:20" ht="30" customHeight="1" outlineLevel="1">
      <c r="A183" s="21">
        <f>ROUND(A164+A182,5)</f>
        <v>77946.73</v>
      </c>
      <c r="B183" s="20"/>
      <c r="C183" s="21">
        <f>ROUND(C164+C182,5)</f>
        <v>73935</v>
      </c>
      <c r="D183" s="20"/>
      <c r="E183" s="21">
        <f>A183-C183</f>
        <v>4011.7299999999959</v>
      </c>
      <c r="F183" s="20"/>
      <c r="G183" s="20"/>
      <c r="H183" s="20"/>
      <c r="I183" s="20"/>
      <c r="J183" s="20" t="s">
        <v>184</v>
      </c>
      <c r="K183" s="20"/>
      <c r="L183" s="20"/>
      <c r="M183" s="20"/>
      <c r="N183" s="21">
        <f>ROUND(N164+N182,5)</f>
        <v>146567.93</v>
      </c>
      <c r="O183" s="20"/>
      <c r="P183" s="21">
        <f>ROUND(P164+P182,5)</f>
        <v>144530</v>
      </c>
      <c r="Q183" s="20"/>
      <c r="R183" s="21">
        <f>N183-P183</f>
        <v>2037.929999999993</v>
      </c>
      <c r="S183" s="20"/>
      <c r="T183" s="21">
        <f>ROUND(T164+T182,5)</f>
        <v>285608</v>
      </c>
    </row>
    <row r="184" spans="1:20" ht="30" customHeight="1" outlineLevel="2">
      <c r="A184" s="13"/>
      <c r="B184" s="7"/>
      <c r="C184" s="13"/>
      <c r="D184" s="7"/>
      <c r="E184" s="13"/>
      <c r="F184" s="1"/>
      <c r="G184" s="1"/>
      <c r="H184" s="1"/>
      <c r="I184" s="1"/>
      <c r="J184" s="1" t="s">
        <v>185</v>
      </c>
      <c r="K184" s="1"/>
      <c r="L184" s="1"/>
      <c r="M184" s="1"/>
      <c r="N184" s="13"/>
      <c r="O184" s="7"/>
      <c r="P184" s="13"/>
      <c r="Q184" s="7"/>
      <c r="R184" s="13"/>
      <c r="S184" s="7"/>
      <c r="T184" s="13"/>
    </row>
    <row r="185" spans="1:20" outlineLevel="2">
      <c r="A185" s="13">
        <v>0</v>
      </c>
      <c r="B185" s="7"/>
      <c r="C185" s="13">
        <v>50</v>
      </c>
      <c r="D185" s="7"/>
      <c r="E185" s="13">
        <f>A185-C185</f>
        <v>-50</v>
      </c>
      <c r="F185" s="1"/>
      <c r="G185" s="1"/>
      <c r="H185" s="1"/>
      <c r="I185" s="1"/>
      <c r="J185" s="1"/>
      <c r="K185" s="1" t="s">
        <v>186</v>
      </c>
      <c r="L185" s="1"/>
      <c r="M185" s="1"/>
      <c r="N185" s="13">
        <v>45</v>
      </c>
      <c r="O185" s="7"/>
      <c r="P185" s="13">
        <v>300</v>
      </c>
      <c r="Q185" s="7"/>
      <c r="R185" s="13">
        <f>N185-P185</f>
        <v>-255</v>
      </c>
      <c r="S185" s="7"/>
      <c r="T185" s="13">
        <v>600</v>
      </c>
    </row>
    <row r="186" spans="1:20" outlineLevel="3">
      <c r="A186" s="13"/>
      <c r="B186" s="7"/>
      <c r="C186" s="13"/>
      <c r="D186" s="7"/>
      <c r="E186" s="13"/>
      <c r="F186" s="1"/>
      <c r="G186" s="1"/>
      <c r="H186" s="1"/>
      <c r="I186" s="1"/>
      <c r="J186" s="1"/>
      <c r="K186" s="1" t="s">
        <v>187</v>
      </c>
      <c r="L186" s="1"/>
      <c r="M186" s="1"/>
      <c r="N186" s="13"/>
      <c r="O186" s="7"/>
      <c r="P186" s="13"/>
      <c r="Q186" s="7"/>
      <c r="R186" s="13"/>
      <c r="S186" s="7"/>
      <c r="T186" s="13"/>
    </row>
    <row r="187" spans="1:20" outlineLevel="3">
      <c r="A187" s="13">
        <v>204.42</v>
      </c>
      <c r="B187" s="7"/>
      <c r="C187" s="13">
        <v>225</v>
      </c>
      <c r="D187" s="7"/>
      <c r="E187" s="13">
        <f>A187-C187</f>
        <v>-20.580000000000013</v>
      </c>
      <c r="F187" s="1"/>
      <c r="G187" s="1"/>
      <c r="H187" s="1"/>
      <c r="I187" s="1"/>
      <c r="J187" s="1"/>
      <c r="K187" s="1"/>
      <c r="L187" s="1" t="s">
        <v>188</v>
      </c>
      <c r="M187" s="1"/>
      <c r="N187" s="13">
        <v>826.17</v>
      </c>
      <c r="O187" s="7"/>
      <c r="P187" s="13">
        <v>900</v>
      </c>
      <c r="Q187" s="7"/>
      <c r="R187" s="13">
        <f>N187-P187</f>
        <v>-73.830000000000041</v>
      </c>
      <c r="S187" s="7"/>
      <c r="T187" s="13">
        <v>2700</v>
      </c>
    </row>
    <row r="188" spans="1:20" outlineLevel="3">
      <c r="A188" s="13">
        <v>54.37</v>
      </c>
      <c r="B188" s="7"/>
      <c r="C188" s="13">
        <v>75</v>
      </c>
      <c r="D188" s="7"/>
      <c r="E188" s="13">
        <f>A188-C188</f>
        <v>-20.630000000000003</v>
      </c>
      <c r="F188" s="1"/>
      <c r="G188" s="1"/>
      <c r="H188" s="1"/>
      <c r="I188" s="1"/>
      <c r="J188" s="1"/>
      <c r="K188" s="1"/>
      <c r="L188" s="1" t="s">
        <v>189</v>
      </c>
      <c r="M188" s="1"/>
      <c r="N188" s="13">
        <v>217.51</v>
      </c>
      <c r="O188" s="7"/>
      <c r="P188" s="13">
        <v>225</v>
      </c>
      <c r="Q188" s="7"/>
      <c r="R188" s="13">
        <f>N188-P188</f>
        <v>-7.4900000000000091</v>
      </c>
      <c r="S188" s="7"/>
      <c r="T188" s="13">
        <v>750</v>
      </c>
    </row>
    <row r="189" spans="1:20" ht="18" outlineLevel="3" thickBot="1">
      <c r="A189" s="14">
        <v>0</v>
      </c>
      <c r="B189" s="7"/>
      <c r="C189" s="14">
        <v>0</v>
      </c>
      <c r="D189" s="7"/>
      <c r="E189" s="14">
        <f>A189-C189</f>
        <v>0</v>
      </c>
      <c r="F189" s="1"/>
      <c r="G189" s="1"/>
      <c r="H189" s="1"/>
      <c r="I189" s="1"/>
      <c r="J189" s="1"/>
      <c r="K189" s="1"/>
      <c r="L189" s="1" t="s">
        <v>190</v>
      </c>
      <c r="M189" s="1"/>
      <c r="N189" s="14">
        <v>165</v>
      </c>
      <c r="O189" s="7"/>
      <c r="P189" s="14">
        <v>255</v>
      </c>
      <c r="Q189" s="7"/>
      <c r="R189" s="14">
        <f>N189-P189</f>
        <v>-90</v>
      </c>
      <c r="S189" s="7"/>
      <c r="T189" s="14">
        <v>750</v>
      </c>
    </row>
    <row r="190" spans="1:20" outlineLevel="2">
      <c r="A190" s="13">
        <f>ROUND(SUM(A186:A189),5)</f>
        <v>258.79000000000002</v>
      </c>
      <c r="B190" s="7"/>
      <c r="C190" s="13">
        <f>ROUND(SUM(C186:C189),5)</f>
        <v>300</v>
      </c>
      <c r="D190" s="7"/>
      <c r="E190" s="13">
        <f>A190-C190</f>
        <v>-41.20999999999998</v>
      </c>
      <c r="F190" s="1"/>
      <c r="G190" s="1"/>
      <c r="H190" s="1"/>
      <c r="I190" s="1"/>
      <c r="J190" s="1"/>
      <c r="K190" s="1" t="s">
        <v>191</v>
      </c>
      <c r="L190" s="1"/>
      <c r="M190" s="1"/>
      <c r="N190" s="13">
        <f>ROUND(SUM(N186:N189),5)</f>
        <v>1208.68</v>
      </c>
      <c r="O190" s="7"/>
      <c r="P190" s="13">
        <f>ROUND(SUM(P186:P189),5)</f>
        <v>1380</v>
      </c>
      <c r="Q190" s="7"/>
      <c r="R190" s="13">
        <f>N190-P190</f>
        <v>-171.31999999999994</v>
      </c>
      <c r="S190" s="7"/>
      <c r="T190" s="13">
        <f>ROUND(SUM(T186:T189),5)</f>
        <v>4200</v>
      </c>
    </row>
    <row r="191" spans="1:20" ht="30" customHeight="1" outlineLevel="3">
      <c r="A191" s="13"/>
      <c r="B191" s="7"/>
      <c r="C191" s="13"/>
      <c r="D191" s="7"/>
      <c r="E191" s="13"/>
      <c r="F191" s="1"/>
      <c r="G191" s="1"/>
      <c r="H191" s="1"/>
      <c r="I191" s="1"/>
      <c r="J191" s="1"/>
      <c r="K191" s="1" t="s">
        <v>192</v>
      </c>
      <c r="L191" s="1"/>
      <c r="M191" s="1"/>
      <c r="N191" s="13"/>
      <c r="O191" s="7"/>
      <c r="P191" s="13"/>
      <c r="Q191" s="7"/>
      <c r="R191" s="13"/>
      <c r="S191" s="7"/>
      <c r="T191" s="13"/>
    </row>
    <row r="192" spans="1:20" outlineLevel="3">
      <c r="A192" s="13">
        <v>3974.34</v>
      </c>
      <c r="B192" s="7"/>
      <c r="C192" s="13">
        <v>4245</v>
      </c>
      <c r="D192" s="7"/>
      <c r="E192" s="13">
        <f>A192-C192</f>
        <v>-270.65999999999985</v>
      </c>
      <c r="F192" s="1"/>
      <c r="G192" s="1"/>
      <c r="H192" s="1"/>
      <c r="I192" s="1"/>
      <c r="J192" s="1"/>
      <c r="K192" s="1"/>
      <c r="L192" s="1" t="s">
        <v>193</v>
      </c>
      <c r="M192" s="1"/>
      <c r="N192" s="13">
        <v>16441.55</v>
      </c>
      <c r="O192" s="7"/>
      <c r="P192" s="13">
        <v>17790</v>
      </c>
      <c r="Q192" s="7"/>
      <c r="R192" s="13">
        <f>N192-P192</f>
        <v>-1348.4500000000007</v>
      </c>
      <c r="S192" s="7"/>
      <c r="T192" s="13">
        <v>56000</v>
      </c>
    </row>
    <row r="193" spans="1:20" outlineLevel="3">
      <c r="A193" s="13">
        <v>598.82000000000005</v>
      </c>
      <c r="B193" s="7"/>
      <c r="C193" s="13">
        <v>560</v>
      </c>
      <c r="D193" s="7"/>
      <c r="E193" s="13">
        <f>A193-C193</f>
        <v>38.82000000000005</v>
      </c>
      <c r="F193" s="1"/>
      <c r="G193" s="1"/>
      <c r="H193" s="1"/>
      <c r="I193" s="1"/>
      <c r="J193" s="1"/>
      <c r="K193" s="1"/>
      <c r="L193" s="1" t="s">
        <v>194</v>
      </c>
      <c r="M193" s="1"/>
      <c r="N193" s="13">
        <v>1776.34</v>
      </c>
      <c r="O193" s="7"/>
      <c r="P193" s="13">
        <v>2000</v>
      </c>
      <c r="Q193" s="7"/>
      <c r="R193" s="13">
        <f>N193-P193</f>
        <v>-223.66000000000008</v>
      </c>
      <c r="S193" s="7"/>
      <c r="T193" s="13">
        <v>8400</v>
      </c>
    </row>
    <row r="194" spans="1:20" ht="18" outlineLevel="3" thickBot="1">
      <c r="A194" s="14">
        <v>304.02</v>
      </c>
      <c r="B194" s="7"/>
      <c r="C194" s="14">
        <v>411</v>
      </c>
      <c r="D194" s="7"/>
      <c r="E194" s="14">
        <f>A194-C194</f>
        <v>-106.98000000000002</v>
      </c>
      <c r="F194" s="1"/>
      <c r="G194" s="1"/>
      <c r="H194" s="1"/>
      <c r="I194" s="1"/>
      <c r="J194" s="1"/>
      <c r="K194" s="1"/>
      <c r="L194" s="1" t="s">
        <v>195</v>
      </c>
      <c r="M194" s="1"/>
      <c r="N194" s="14">
        <v>1216.08</v>
      </c>
      <c r="O194" s="7"/>
      <c r="P194" s="14">
        <v>1706</v>
      </c>
      <c r="Q194" s="7"/>
      <c r="R194" s="14">
        <f>N194-P194</f>
        <v>-489.92000000000007</v>
      </c>
      <c r="S194" s="7"/>
      <c r="T194" s="14">
        <v>5796</v>
      </c>
    </row>
    <row r="195" spans="1:20" outlineLevel="2">
      <c r="A195" s="13">
        <f>ROUND(SUM(A191:A194),5)</f>
        <v>4877.18</v>
      </c>
      <c r="B195" s="7"/>
      <c r="C195" s="13">
        <f>ROUND(SUM(C191:C194),5)</f>
        <v>5216</v>
      </c>
      <c r="D195" s="7"/>
      <c r="E195" s="13">
        <f>A195-C195</f>
        <v>-338.81999999999971</v>
      </c>
      <c r="F195" s="1"/>
      <c r="G195" s="1"/>
      <c r="H195" s="1"/>
      <c r="I195" s="1"/>
      <c r="J195" s="1"/>
      <c r="K195" s="1" t="s">
        <v>196</v>
      </c>
      <c r="L195" s="1"/>
      <c r="M195" s="1"/>
      <c r="N195" s="13">
        <f>ROUND(SUM(N191:N194),5)</f>
        <v>19433.97</v>
      </c>
      <c r="O195" s="7"/>
      <c r="P195" s="13">
        <f>ROUND(SUM(P191:P194),5)</f>
        <v>21496</v>
      </c>
      <c r="Q195" s="7"/>
      <c r="R195" s="13">
        <f>N195-P195</f>
        <v>-2062.0299999999988</v>
      </c>
      <c r="S195" s="7"/>
      <c r="T195" s="13">
        <f>ROUND(SUM(T191:T194),5)</f>
        <v>70196</v>
      </c>
    </row>
    <row r="196" spans="1:20" ht="30" customHeight="1" outlineLevel="3">
      <c r="A196" s="13"/>
      <c r="B196" s="7"/>
      <c r="C196" s="13"/>
      <c r="D196" s="7"/>
      <c r="E196" s="13"/>
      <c r="F196" s="1"/>
      <c r="G196" s="1"/>
      <c r="H196" s="1"/>
      <c r="I196" s="1"/>
      <c r="J196" s="1"/>
      <c r="K196" s="1" t="s">
        <v>197</v>
      </c>
      <c r="L196" s="1"/>
      <c r="M196" s="1"/>
      <c r="N196" s="13"/>
      <c r="O196" s="7"/>
      <c r="P196" s="13"/>
      <c r="Q196" s="7"/>
      <c r="R196" s="13"/>
      <c r="S196" s="7"/>
      <c r="T196" s="13"/>
    </row>
    <row r="197" spans="1:20" ht="18" outlineLevel="3" thickBot="1">
      <c r="A197" s="15">
        <v>77.95</v>
      </c>
      <c r="B197" s="7"/>
      <c r="C197" s="15">
        <v>380</v>
      </c>
      <c r="D197" s="7"/>
      <c r="E197" s="15">
        <f>A197-C197</f>
        <v>-302.05</v>
      </c>
      <c r="F197" s="1"/>
      <c r="G197" s="1"/>
      <c r="H197" s="1"/>
      <c r="I197" s="1"/>
      <c r="J197" s="1"/>
      <c r="K197" s="1"/>
      <c r="L197" s="1" t="s">
        <v>198</v>
      </c>
      <c r="M197" s="1"/>
      <c r="N197" s="15">
        <v>466.66</v>
      </c>
      <c r="O197" s="7"/>
      <c r="P197" s="15">
        <v>705</v>
      </c>
      <c r="Q197" s="7"/>
      <c r="R197" s="15">
        <f>N197-P197</f>
        <v>-238.33999999999997</v>
      </c>
      <c r="S197" s="7"/>
      <c r="T197" s="15">
        <v>2200</v>
      </c>
    </row>
    <row r="198" spans="1:20" ht="18" outlineLevel="2" thickBot="1">
      <c r="A198" s="17">
        <f>ROUND(SUM(A196:A197),5)</f>
        <v>77.95</v>
      </c>
      <c r="B198" s="7"/>
      <c r="C198" s="17">
        <f>ROUND(SUM(C196:C197),5)</f>
        <v>380</v>
      </c>
      <c r="D198" s="7"/>
      <c r="E198" s="17">
        <f>A198-C198</f>
        <v>-302.05</v>
      </c>
      <c r="F198" s="1"/>
      <c r="G198" s="1"/>
      <c r="H198" s="1"/>
      <c r="I198" s="1"/>
      <c r="J198" s="1"/>
      <c r="K198" s="1" t="s">
        <v>199</v>
      </c>
      <c r="L198" s="1"/>
      <c r="M198" s="1"/>
      <c r="N198" s="17">
        <f>ROUND(SUM(N196:N197),5)</f>
        <v>466.66</v>
      </c>
      <c r="O198" s="7"/>
      <c r="P198" s="17">
        <f>ROUND(SUM(P196:P197),5)</f>
        <v>705</v>
      </c>
      <c r="Q198" s="7"/>
      <c r="R198" s="17">
        <f>N198-P198</f>
        <v>-238.33999999999997</v>
      </c>
      <c r="S198" s="7"/>
      <c r="T198" s="17">
        <f>ROUND(SUM(T196:T197),5)</f>
        <v>2200</v>
      </c>
    </row>
    <row r="199" spans="1:20" ht="30" customHeight="1" outlineLevel="1">
      <c r="A199" s="21">
        <f>ROUND(SUM(A184:A185)+A190+A195+A198,5)</f>
        <v>5213.92</v>
      </c>
      <c r="B199" s="20"/>
      <c r="C199" s="21">
        <f>ROUND(SUM(C184:C185)+C190+C195+C198,5)</f>
        <v>5946</v>
      </c>
      <c r="D199" s="20"/>
      <c r="E199" s="21">
        <f>A199-C199</f>
        <v>-732.07999999999993</v>
      </c>
      <c r="F199" s="20"/>
      <c r="G199" s="20"/>
      <c r="H199" s="20"/>
      <c r="I199" s="20"/>
      <c r="J199" s="20" t="s">
        <v>200</v>
      </c>
      <c r="K199" s="20"/>
      <c r="L199" s="20"/>
      <c r="M199" s="20"/>
      <c r="N199" s="21">
        <f>ROUND(SUM(N184:N185)+N190+N195+N198,5)</f>
        <v>21154.31</v>
      </c>
      <c r="O199" s="20"/>
      <c r="P199" s="21">
        <f>ROUND(SUM(P184:P185)+P190+P195+P198,5)</f>
        <v>23881</v>
      </c>
      <c r="Q199" s="20"/>
      <c r="R199" s="21">
        <f>N199-P199</f>
        <v>-2726.6899999999987</v>
      </c>
      <c r="S199" s="20"/>
      <c r="T199" s="21">
        <f>ROUND(SUM(T184:T185)+T190+T195+T198,5)</f>
        <v>77196</v>
      </c>
    </row>
    <row r="200" spans="1:20" ht="30" customHeight="1" outlineLevel="2">
      <c r="A200" s="13"/>
      <c r="B200" s="7"/>
      <c r="C200" s="13"/>
      <c r="D200" s="7"/>
      <c r="E200" s="13"/>
      <c r="F200" s="1"/>
      <c r="G200" s="1"/>
      <c r="H200" s="1"/>
      <c r="I200" s="1"/>
      <c r="J200" s="1" t="s">
        <v>201</v>
      </c>
      <c r="K200" s="1"/>
      <c r="L200" s="1"/>
      <c r="M200" s="1"/>
      <c r="N200" s="13"/>
      <c r="O200" s="7"/>
      <c r="P200" s="13"/>
      <c r="Q200" s="7"/>
      <c r="R200" s="13"/>
      <c r="S200" s="7"/>
      <c r="T200" s="13"/>
    </row>
    <row r="201" spans="1:20" outlineLevel="3">
      <c r="A201" s="13"/>
      <c r="B201" s="7"/>
      <c r="C201" s="13"/>
      <c r="D201" s="7"/>
      <c r="E201" s="13"/>
      <c r="F201" s="1"/>
      <c r="G201" s="1"/>
      <c r="H201" s="1"/>
      <c r="I201" s="1"/>
      <c r="J201" s="1"/>
      <c r="K201" s="1" t="s">
        <v>202</v>
      </c>
      <c r="L201" s="1"/>
      <c r="M201" s="1"/>
      <c r="N201" s="13"/>
      <c r="O201" s="7"/>
      <c r="P201" s="13"/>
      <c r="Q201" s="7"/>
      <c r="R201" s="13"/>
      <c r="S201" s="7"/>
      <c r="T201" s="13"/>
    </row>
    <row r="202" spans="1:20" ht="18" outlineLevel="3" thickBot="1">
      <c r="A202" s="14">
        <v>156.77000000000001</v>
      </c>
      <c r="B202" s="7"/>
      <c r="C202" s="14"/>
      <c r="D202" s="7"/>
      <c r="E202" s="14">
        <f>A202-C202</f>
        <v>156.77000000000001</v>
      </c>
      <c r="F202" s="1"/>
      <c r="G202" s="1"/>
      <c r="H202" s="1"/>
      <c r="I202" s="1"/>
      <c r="J202" s="1"/>
      <c r="K202" s="1"/>
      <c r="L202" s="1" t="s">
        <v>203</v>
      </c>
      <c r="M202" s="1"/>
      <c r="N202" s="14">
        <v>407.51</v>
      </c>
      <c r="O202" s="7"/>
      <c r="P202" s="14"/>
      <c r="Q202" s="7"/>
      <c r="R202" s="14">
        <f>N202-P202</f>
        <v>407.51</v>
      </c>
      <c r="S202" s="7"/>
      <c r="T202" s="14"/>
    </row>
    <row r="203" spans="1:20" outlineLevel="2">
      <c r="A203" s="13">
        <f>ROUND(SUM(A201:A202),5)</f>
        <v>156.77000000000001</v>
      </c>
      <c r="B203" s="7"/>
      <c r="C203" s="13"/>
      <c r="D203" s="7"/>
      <c r="E203" s="13">
        <f>A203-C203</f>
        <v>156.77000000000001</v>
      </c>
      <c r="F203" s="1"/>
      <c r="G203" s="1"/>
      <c r="H203" s="1"/>
      <c r="I203" s="1"/>
      <c r="J203" s="1"/>
      <c r="K203" s="1" t="s">
        <v>204</v>
      </c>
      <c r="L203" s="1"/>
      <c r="M203" s="1"/>
      <c r="N203" s="13">
        <f>ROUND(SUM(N201:N202),5)</f>
        <v>407.51</v>
      </c>
      <c r="O203" s="7"/>
      <c r="P203" s="13"/>
      <c r="Q203" s="7"/>
      <c r="R203" s="13">
        <f>N203-P203</f>
        <v>407.51</v>
      </c>
      <c r="S203" s="7"/>
      <c r="T203" s="13"/>
    </row>
    <row r="204" spans="1:20" ht="30" customHeight="1" outlineLevel="3">
      <c r="A204" s="13"/>
      <c r="B204" s="7"/>
      <c r="C204" s="13"/>
      <c r="D204" s="7"/>
      <c r="E204" s="13"/>
      <c r="F204" s="1"/>
      <c r="G204" s="1"/>
      <c r="H204" s="1"/>
      <c r="I204" s="1"/>
      <c r="J204" s="1"/>
      <c r="K204" s="1" t="s">
        <v>205</v>
      </c>
      <c r="L204" s="1"/>
      <c r="M204" s="1"/>
      <c r="N204" s="13"/>
      <c r="O204" s="7"/>
      <c r="P204" s="13"/>
      <c r="Q204" s="7"/>
      <c r="R204" s="13"/>
      <c r="S204" s="7"/>
      <c r="T204" s="13"/>
    </row>
    <row r="205" spans="1:20" outlineLevel="3">
      <c r="A205" s="13">
        <v>8.42</v>
      </c>
      <c r="B205" s="7"/>
      <c r="C205" s="13">
        <v>245</v>
      </c>
      <c r="D205" s="7"/>
      <c r="E205" s="13">
        <f>A205-C205</f>
        <v>-236.58</v>
      </c>
      <c r="F205" s="1"/>
      <c r="G205" s="1"/>
      <c r="H205" s="1"/>
      <c r="I205" s="1"/>
      <c r="J205" s="1"/>
      <c r="K205" s="1"/>
      <c r="L205" s="1" t="s">
        <v>206</v>
      </c>
      <c r="M205" s="1"/>
      <c r="N205" s="13">
        <v>4731.5600000000004</v>
      </c>
      <c r="O205" s="7"/>
      <c r="P205" s="13">
        <v>1040</v>
      </c>
      <c r="Q205" s="7"/>
      <c r="R205" s="13">
        <f>N205-P205</f>
        <v>3691.5600000000004</v>
      </c>
      <c r="S205" s="7"/>
      <c r="T205" s="13">
        <v>2500</v>
      </c>
    </row>
    <row r="206" spans="1:20" ht="18" outlineLevel="3" thickBot="1">
      <c r="A206" s="15">
        <v>280.88</v>
      </c>
      <c r="B206" s="7"/>
      <c r="C206" s="15">
        <v>260</v>
      </c>
      <c r="D206" s="7"/>
      <c r="E206" s="14">
        <f>A206-C206</f>
        <v>20.879999999999995</v>
      </c>
      <c r="F206" s="1"/>
      <c r="G206" s="1"/>
      <c r="H206" s="1"/>
      <c r="I206" s="1"/>
      <c r="J206" s="1"/>
      <c r="K206" s="1"/>
      <c r="L206" s="1" t="s">
        <v>207</v>
      </c>
      <c r="M206" s="1"/>
      <c r="N206" s="15">
        <v>1251.24</v>
      </c>
      <c r="O206" s="7"/>
      <c r="P206" s="15">
        <v>1240</v>
      </c>
      <c r="Q206" s="7"/>
      <c r="R206" s="14">
        <f>N206-P206</f>
        <v>11.240000000000009</v>
      </c>
      <c r="S206" s="7"/>
      <c r="T206" s="15">
        <v>4500</v>
      </c>
    </row>
    <row r="207" spans="1:20" ht="18" outlineLevel="2" thickBot="1">
      <c r="A207" s="17">
        <f>ROUND(SUM(A204:A206),5)</f>
        <v>289.3</v>
      </c>
      <c r="B207" s="7"/>
      <c r="C207" s="17">
        <f>ROUND(SUM(C204:C206),5)</f>
        <v>505</v>
      </c>
      <c r="D207" s="7"/>
      <c r="E207" s="17">
        <f>A207-C207</f>
        <v>-215.7</v>
      </c>
      <c r="F207" s="1"/>
      <c r="G207" s="1"/>
      <c r="H207" s="1"/>
      <c r="I207" s="1"/>
      <c r="J207" s="1"/>
      <c r="K207" s="1" t="s">
        <v>208</v>
      </c>
      <c r="L207" s="1"/>
      <c r="M207" s="1"/>
      <c r="N207" s="17">
        <f>ROUND(SUM(N204:N206),5)</f>
        <v>5982.8</v>
      </c>
      <c r="O207" s="7"/>
      <c r="P207" s="17">
        <f>ROUND(SUM(P204:P206),5)</f>
        <v>2280</v>
      </c>
      <c r="Q207" s="7"/>
      <c r="R207" s="17">
        <f>N207-P207</f>
        <v>3702.8</v>
      </c>
      <c r="S207" s="7"/>
      <c r="T207" s="17">
        <f>ROUND(SUM(T204:T206),5)</f>
        <v>7000</v>
      </c>
    </row>
    <row r="208" spans="1:20" ht="30" customHeight="1" outlineLevel="1">
      <c r="A208" s="21">
        <f>ROUND(A200+A203+A207,5)</f>
        <v>446.07</v>
      </c>
      <c r="B208" s="20"/>
      <c r="C208" s="21">
        <f>ROUND(C200+C203+C207,5)</f>
        <v>505</v>
      </c>
      <c r="D208" s="20"/>
      <c r="E208" s="21">
        <f>A208-C208</f>
        <v>-58.930000000000007</v>
      </c>
      <c r="F208" s="20"/>
      <c r="G208" s="20"/>
      <c r="H208" s="20"/>
      <c r="I208" s="20"/>
      <c r="J208" s="20" t="s">
        <v>209</v>
      </c>
      <c r="K208" s="20"/>
      <c r="L208" s="20"/>
      <c r="M208" s="20"/>
      <c r="N208" s="21">
        <f>ROUND(N200+N203+N207,5)</f>
        <v>6390.31</v>
      </c>
      <c r="O208" s="20"/>
      <c r="P208" s="21">
        <f>ROUND(P200+P203+P207,5)</f>
        <v>2280</v>
      </c>
      <c r="Q208" s="20"/>
      <c r="R208" s="21">
        <f>N208-P208</f>
        <v>4110.3100000000004</v>
      </c>
      <c r="S208" s="20"/>
      <c r="T208" s="21">
        <f>ROUND(T200+T203+T207,5)</f>
        <v>7000</v>
      </c>
    </row>
    <row r="209" spans="1:20" ht="30" customHeight="1" outlineLevel="2">
      <c r="A209" s="13"/>
      <c r="B209" s="7"/>
      <c r="C209" s="13"/>
      <c r="D209" s="7"/>
      <c r="E209" s="13"/>
      <c r="F209" s="1"/>
      <c r="G209" s="1"/>
      <c r="H209" s="1"/>
      <c r="I209" s="1"/>
      <c r="J209" s="1" t="s">
        <v>210</v>
      </c>
      <c r="K209" s="1"/>
      <c r="L209" s="1"/>
      <c r="M209" s="1"/>
      <c r="N209" s="13"/>
      <c r="O209" s="7"/>
      <c r="P209" s="13"/>
      <c r="Q209" s="7"/>
      <c r="R209" s="13"/>
      <c r="S209" s="7"/>
      <c r="T209" s="13"/>
    </row>
    <row r="210" spans="1:20" outlineLevel="3">
      <c r="A210" s="13"/>
      <c r="B210" s="7"/>
      <c r="C210" s="13"/>
      <c r="D210" s="7"/>
      <c r="E210" s="13"/>
      <c r="F210" s="1"/>
      <c r="G210" s="1"/>
      <c r="H210" s="1"/>
      <c r="I210" s="1"/>
      <c r="J210" s="1"/>
      <c r="K210" s="1" t="s">
        <v>211</v>
      </c>
      <c r="L210" s="1"/>
      <c r="M210" s="1"/>
      <c r="N210" s="13"/>
      <c r="O210" s="7"/>
      <c r="P210" s="13"/>
      <c r="Q210" s="7"/>
      <c r="R210" s="13"/>
      <c r="S210" s="7"/>
      <c r="T210" s="13"/>
    </row>
    <row r="211" spans="1:20" outlineLevel="3">
      <c r="A211" s="13">
        <v>213</v>
      </c>
      <c r="B211" s="7"/>
      <c r="C211" s="13">
        <v>1065</v>
      </c>
      <c r="D211" s="7"/>
      <c r="E211" s="13">
        <f t="shared" ref="E211:E213" si="37">A211-C211</f>
        <v>-852</v>
      </c>
      <c r="F211" s="1"/>
      <c r="G211" s="1"/>
      <c r="H211" s="1"/>
      <c r="I211" s="1"/>
      <c r="J211" s="1"/>
      <c r="K211" s="1"/>
      <c r="L211" s="1" t="s">
        <v>212</v>
      </c>
      <c r="M211" s="1"/>
      <c r="N211" s="13">
        <v>1701.78</v>
      </c>
      <c r="O211" s="7"/>
      <c r="P211" s="13">
        <v>3340</v>
      </c>
      <c r="Q211" s="7"/>
      <c r="R211" s="13">
        <f t="shared" ref="R211:R213" si="38">N211-P211</f>
        <v>-1638.22</v>
      </c>
      <c r="S211" s="7"/>
      <c r="T211" s="13">
        <v>4000</v>
      </c>
    </row>
    <row r="212" spans="1:20" outlineLevel="3">
      <c r="A212" s="13">
        <v>0</v>
      </c>
      <c r="B212" s="7"/>
      <c r="C212" s="13">
        <v>0</v>
      </c>
      <c r="D212" s="7"/>
      <c r="E212" s="13">
        <f t="shared" si="37"/>
        <v>0</v>
      </c>
      <c r="F212" s="1"/>
      <c r="G212" s="1"/>
      <c r="H212" s="1"/>
      <c r="I212" s="1"/>
      <c r="J212" s="1"/>
      <c r="K212" s="1"/>
      <c r="L212" s="1" t="s">
        <v>213</v>
      </c>
      <c r="M212" s="1"/>
      <c r="N212" s="13">
        <v>471</v>
      </c>
      <c r="O212" s="7"/>
      <c r="P212" s="13">
        <v>1000</v>
      </c>
      <c r="Q212" s="7"/>
      <c r="R212" s="13">
        <f t="shared" si="38"/>
        <v>-529</v>
      </c>
      <c r="S212" s="7"/>
      <c r="T212" s="13">
        <v>1200</v>
      </c>
    </row>
    <row r="213" spans="1:20" outlineLevel="3">
      <c r="A213" s="13">
        <v>0</v>
      </c>
      <c r="B213" s="7"/>
      <c r="C213" s="13">
        <v>0</v>
      </c>
      <c r="D213" s="7"/>
      <c r="E213" s="13">
        <f t="shared" si="37"/>
        <v>0</v>
      </c>
      <c r="F213" s="1"/>
      <c r="G213" s="1"/>
      <c r="H213" s="1"/>
      <c r="I213" s="1"/>
      <c r="J213" s="1"/>
      <c r="K213" s="1"/>
      <c r="L213" s="1" t="s">
        <v>214</v>
      </c>
      <c r="M213" s="1"/>
      <c r="N213" s="13">
        <v>0</v>
      </c>
      <c r="O213" s="7"/>
      <c r="P213" s="13">
        <v>1300</v>
      </c>
      <c r="Q213" s="7"/>
      <c r="R213" s="13">
        <f t="shared" si="38"/>
        <v>-1300</v>
      </c>
      <c r="S213" s="7"/>
      <c r="T213" s="13">
        <v>1300</v>
      </c>
    </row>
    <row r="214" spans="1:20" outlineLevel="4">
      <c r="A214" s="13"/>
      <c r="B214" s="7"/>
      <c r="C214" s="13"/>
      <c r="D214" s="7"/>
      <c r="E214" s="13"/>
      <c r="F214" s="1"/>
      <c r="G214" s="1"/>
      <c r="H214" s="1"/>
      <c r="I214" s="1"/>
      <c r="J214" s="1"/>
      <c r="K214" s="1"/>
      <c r="L214" s="1" t="s">
        <v>215</v>
      </c>
      <c r="M214" s="1"/>
      <c r="N214" s="13"/>
      <c r="O214" s="7"/>
      <c r="P214" s="13"/>
      <c r="Q214" s="7"/>
      <c r="R214" s="13"/>
      <c r="S214" s="7"/>
      <c r="T214" s="13"/>
    </row>
    <row r="215" spans="1:20" ht="18" outlineLevel="4" thickBot="1">
      <c r="A215" s="14">
        <v>970.98</v>
      </c>
      <c r="B215" s="7"/>
      <c r="C215" s="14">
        <v>1075</v>
      </c>
      <c r="D215" s="7"/>
      <c r="E215" s="14">
        <f>A215-C215</f>
        <v>-104.01999999999998</v>
      </c>
      <c r="F215" s="1"/>
      <c r="G215" s="1"/>
      <c r="H215" s="1"/>
      <c r="I215" s="1"/>
      <c r="J215" s="1"/>
      <c r="K215" s="1"/>
      <c r="L215" s="1"/>
      <c r="M215" s="1" t="s">
        <v>216</v>
      </c>
      <c r="N215" s="14">
        <v>3924.33</v>
      </c>
      <c r="O215" s="7"/>
      <c r="P215" s="14">
        <v>4300</v>
      </c>
      <c r="Q215" s="7"/>
      <c r="R215" s="14">
        <f>N215-P215</f>
        <v>-375.67000000000007</v>
      </c>
      <c r="S215" s="7"/>
      <c r="T215" s="14">
        <v>12900</v>
      </c>
    </row>
    <row r="216" spans="1:20" outlineLevel="3">
      <c r="A216" s="13">
        <f>ROUND(SUM(A214:A215),5)</f>
        <v>970.98</v>
      </c>
      <c r="B216" s="7"/>
      <c r="C216" s="13">
        <f>ROUND(SUM(C214:C215),5)</f>
        <v>1075</v>
      </c>
      <c r="D216" s="7"/>
      <c r="E216" s="13">
        <f>A216-C216</f>
        <v>-104.01999999999998</v>
      </c>
      <c r="F216" s="1"/>
      <c r="G216" s="1"/>
      <c r="H216" s="1"/>
      <c r="I216" s="1"/>
      <c r="J216" s="1"/>
      <c r="K216" s="1"/>
      <c r="L216" s="1" t="s">
        <v>217</v>
      </c>
      <c r="M216" s="1"/>
      <c r="N216" s="13">
        <f>ROUND(SUM(N214:N215),5)</f>
        <v>3924.33</v>
      </c>
      <c r="O216" s="7"/>
      <c r="P216" s="13">
        <f>ROUND(SUM(P214:P215),5)</f>
        <v>4300</v>
      </c>
      <c r="Q216" s="7"/>
      <c r="R216" s="13">
        <f>N216-P216</f>
        <v>-375.67000000000007</v>
      </c>
      <c r="S216" s="7"/>
      <c r="T216" s="13">
        <f>ROUND(SUM(T214:T215),5)</f>
        <v>12900</v>
      </c>
    </row>
    <row r="217" spans="1:20" ht="30" customHeight="1" outlineLevel="4">
      <c r="A217" s="13"/>
      <c r="B217" s="7"/>
      <c r="C217" s="13"/>
      <c r="D217" s="7"/>
      <c r="E217" s="13"/>
      <c r="F217" s="1"/>
      <c r="G217" s="1"/>
      <c r="H217" s="1"/>
      <c r="I217" s="1"/>
      <c r="J217" s="1"/>
      <c r="K217" s="1"/>
      <c r="L217" s="1" t="s">
        <v>218</v>
      </c>
      <c r="M217" s="1"/>
      <c r="N217" s="13"/>
      <c r="O217" s="7"/>
      <c r="P217" s="13"/>
      <c r="Q217" s="7"/>
      <c r="R217" s="13"/>
      <c r="S217" s="7"/>
      <c r="T217" s="13"/>
    </row>
    <row r="218" spans="1:20" outlineLevel="4">
      <c r="A218" s="13">
        <v>60225.8</v>
      </c>
      <c r="B218" s="7"/>
      <c r="C218" s="13">
        <v>58430</v>
      </c>
      <c r="D218" s="7"/>
      <c r="E218" s="13">
        <f t="shared" ref="E218" si="39">A218-C218</f>
        <v>1795.8000000000029</v>
      </c>
      <c r="F218" s="1"/>
      <c r="G218" s="1"/>
      <c r="H218" s="1"/>
      <c r="I218" s="1"/>
      <c r="J218" s="1"/>
      <c r="K218" s="1"/>
      <c r="L218" s="1"/>
      <c r="M218" s="1" t="s">
        <v>219</v>
      </c>
      <c r="N218" s="13">
        <v>148121.54999999999</v>
      </c>
      <c r="O218" s="7"/>
      <c r="P218" s="13">
        <v>145425</v>
      </c>
      <c r="Q218" s="7"/>
      <c r="R218" s="13">
        <f t="shared" ref="R218" si="40">N218-P218</f>
        <v>2696.5499999999884</v>
      </c>
      <c r="S218" s="7"/>
      <c r="T218" s="13">
        <v>265000</v>
      </c>
    </row>
    <row r="219" spans="1:20" outlineLevel="4">
      <c r="A219" s="15">
        <v>6293.61</v>
      </c>
      <c r="B219" s="7"/>
      <c r="C219" s="15">
        <v>6220</v>
      </c>
      <c r="D219" s="7"/>
      <c r="E219" s="15">
        <f>A219-C219</f>
        <v>73.609999999999673</v>
      </c>
      <c r="F219" s="1"/>
      <c r="G219" s="1"/>
      <c r="H219" s="1"/>
      <c r="I219" s="1"/>
      <c r="J219" s="1"/>
      <c r="K219" s="1"/>
      <c r="L219" s="1"/>
      <c r="M219" s="1" t="s">
        <v>220</v>
      </c>
      <c r="N219" s="15">
        <v>15371.93</v>
      </c>
      <c r="O219" s="7"/>
      <c r="P219" s="15">
        <v>15450</v>
      </c>
      <c r="Q219" s="7"/>
      <c r="R219" s="15">
        <f>N219-P219</f>
        <v>-78.069999999999709</v>
      </c>
      <c r="S219" s="7"/>
      <c r="T219" s="15">
        <v>27428</v>
      </c>
    </row>
    <row r="220" spans="1:20" ht="18" outlineLevel="4" thickBot="1">
      <c r="A220" s="15">
        <v>0</v>
      </c>
      <c r="B220" s="7"/>
      <c r="C220" s="15"/>
      <c r="D220" s="7"/>
      <c r="E220" s="15">
        <f>A220-C220</f>
        <v>0</v>
      </c>
      <c r="F220" s="1"/>
      <c r="G220" s="1"/>
      <c r="H220" s="1"/>
      <c r="I220" s="1"/>
      <c r="J220" s="1"/>
      <c r="K220" s="1"/>
      <c r="L220" s="1"/>
      <c r="M220" s="1" t="s">
        <v>251</v>
      </c>
      <c r="N220" s="15">
        <v>-280</v>
      </c>
      <c r="O220" s="7"/>
      <c r="P220" s="15"/>
      <c r="Q220" s="7"/>
      <c r="R220" s="15">
        <f>N220-P220</f>
        <v>-280</v>
      </c>
      <c r="S220" s="7"/>
      <c r="T220" s="15"/>
    </row>
    <row r="221" spans="1:20" ht="18" outlineLevel="3" thickBot="1">
      <c r="A221" s="16">
        <f>ROUND(SUM(A217:A220),5)</f>
        <v>66519.41</v>
      </c>
      <c r="B221" s="7"/>
      <c r="C221" s="16">
        <f>ROUND(SUM(C217:C220),5)</f>
        <v>64650</v>
      </c>
      <c r="D221" s="7"/>
      <c r="E221" s="16">
        <f>A221-C221</f>
        <v>1869.4100000000035</v>
      </c>
      <c r="F221" s="1"/>
      <c r="G221" s="1"/>
      <c r="H221" s="1"/>
      <c r="I221" s="1"/>
      <c r="J221" s="1"/>
      <c r="K221" s="1"/>
      <c r="L221" s="1" t="s">
        <v>221</v>
      </c>
      <c r="M221" s="1"/>
      <c r="N221" s="16">
        <f>ROUND(SUM(N217:N220),5)</f>
        <v>163213.48000000001</v>
      </c>
      <c r="O221" s="7"/>
      <c r="P221" s="16">
        <f>ROUND(SUM(P217:P220),5)</f>
        <v>160875</v>
      </c>
      <c r="Q221" s="7"/>
      <c r="R221" s="16">
        <f>N221-P221</f>
        <v>2338.4800000000105</v>
      </c>
      <c r="S221" s="7"/>
      <c r="T221" s="16">
        <f>ROUND(SUM(T217:T220),5)</f>
        <v>292428</v>
      </c>
    </row>
    <row r="222" spans="1:20" ht="30" customHeight="1" outlineLevel="2" thickBot="1">
      <c r="A222" s="17">
        <f>ROUND(SUM(A210:A213)+A216+A221,5)</f>
        <v>67703.39</v>
      </c>
      <c r="B222" s="7"/>
      <c r="C222" s="17">
        <f>ROUND(SUM(C210:C213)+C216+C221,5)</f>
        <v>66790</v>
      </c>
      <c r="D222" s="7"/>
      <c r="E222" s="17">
        <f>A222-C222</f>
        <v>913.38999999999942</v>
      </c>
      <c r="F222" s="1"/>
      <c r="G222" s="1"/>
      <c r="H222" s="1"/>
      <c r="I222" s="1"/>
      <c r="J222" s="1"/>
      <c r="K222" s="1" t="s">
        <v>222</v>
      </c>
      <c r="L222" s="1"/>
      <c r="M222" s="1"/>
      <c r="N222" s="17">
        <f>ROUND(SUM(N210:N213)+N216+N221,5)</f>
        <v>169310.59</v>
      </c>
      <c r="O222" s="7"/>
      <c r="P222" s="17">
        <f>ROUND(SUM(P210:P213)+P216+P221,5)</f>
        <v>170815</v>
      </c>
      <c r="Q222" s="7"/>
      <c r="R222" s="17">
        <f>N222-P222</f>
        <v>-1504.4100000000035</v>
      </c>
      <c r="S222" s="7"/>
      <c r="T222" s="17">
        <f>ROUND(SUM(T210:T213)+T216+T221,5)</f>
        <v>311828</v>
      </c>
    </row>
    <row r="223" spans="1:20" ht="30" customHeight="1" outlineLevel="1">
      <c r="A223" s="21">
        <f>ROUND(A209+A222,5)</f>
        <v>67703.39</v>
      </c>
      <c r="B223" s="20"/>
      <c r="C223" s="21">
        <f>ROUND(C209+C222,5)</f>
        <v>66790</v>
      </c>
      <c r="D223" s="20"/>
      <c r="E223" s="21">
        <f>A223-C223</f>
        <v>913.38999999999942</v>
      </c>
      <c r="F223" s="20"/>
      <c r="G223" s="20"/>
      <c r="H223" s="20"/>
      <c r="I223" s="20"/>
      <c r="J223" s="20" t="s">
        <v>223</v>
      </c>
      <c r="K223" s="20"/>
      <c r="L223" s="20"/>
      <c r="M223" s="20"/>
      <c r="N223" s="21">
        <f>ROUND(N209+N222,5)</f>
        <v>169310.59</v>
      </c>
      <c r="O223" s="20"/>
      <c r="P223" s="21">
        <f>ROUND(P209+P222,5)</f>
        <v>170815</v>
      </c>
      <c r="Q223" s="20"/>
      <c r="R223" s="21">
        <f>N223-P223</f>
        <v>-1504.4100000000035</v>
      </c>
      <c r="S223" s="20"/>
      <c r="T223" s="21">
        <f>ROUND(T209+T222,5)</f>
        <v>311828</v>
      </c>
    </row>
    <row r="224" spans="1:20" ht="30" customHeight="1" outlineLevel="2">
      <c r="A224" s="13"/>
      <c r="B224" s="7"/>
      <c r="C224" s="13"/>
      <c r="D224" s="7"/>
      <c r="E224" s="13"/>
      <c r="F224" s="1"/>
      <c r="G224" s="1"/>
      <c r="H224" s="1"/>
      <c r="I224" s="1"/>
      <c r="J224" s="1" t="s">
        <v>224</v>
      </c>
      <c r="K224" s="1"/>
      <c r="L224" s="1"/>
      <c r="M224" s="1"/>
      <c r="N224" s="13"/>
      <c r="O224" s="7"/>
      <c r="P224" s="13"/>
      <c r="Q224" s="7"/>
      <c r="R224" s="13"/>
      <c r="S224" s="7"/>
      <c r="T224" s="13"/>
    </row>
    <row r="225" spans="1:20" outlineLevel="2">
      <c r="A225" s="13">
        <v>0</v>
      </c>
      <c r="B225" s="7"/>
      <c r="C225" s="13">
        <v>1875</v>
      </c>
      <c r="D225" s="7"/>
      <c r="E225" s="13">
        <f t="shared" ref="E225:E228" si="41">A225-C225</f>
        <v>-1875</v>
      </c>
      <c r="F225" s="1"/>
      <c r="G225" s="1"/>
      <c r="H225" s="1"/>
      <c r="I225" s="1"/>
      <c r="J225" s="1"/>
      <c r="K225" s="1" t="s">
        <v>225</v>
      </c>
      <c r="L225" s="1"/>
      <c r="M225" s="1"/>
      <c r="N225" s="13">
        <v>2230</v>
      </c>
      <c r="O225" s="7"/>
      <c r="P225" s="13">
        <v>7500</v>
      </c>
      <c r="Q225" s="7"/>
      <c r="R225" s="13">
        <f t="shared" ref="R225:R228" si="42">N225-P225</f>
        <v>-5270</v>
      </c>
      <c r="S225" s="7"/>
      <c r="T225" s="13">
        <v>22500</v>
      </c>
    </row>
    <row r="226" spans="1:20" outlineLevel="2">
      <c r="A226" s="13">
        <v>0</v>
      </c>
      <c r="B226" s="7"/>
      <c r="C226" s="13">
        <v>0</v>
      </c>
      <c r="D226" s="7"/>
      <c r="E226" s="13">
        <f t="shared" si="41"/>
        <v>0</v>
      </c>
      <c r="F226" s="1"/>
      <c r="G226" s="1"/>
      <c r="H226" s="1"/>
      <c r="I226" s="1"/>
      <c r="J226" s="1"/>
      <c r="K226" s="1" t="s">
        <v>226</v>
      </c>
      <c r="L226" s="1"/>
      <c r="M226" s="1"/>
      <c r="N226" s="13">
        <v>0</v>
      </c>
      <c r="O226" s="7"/>
      <c r="P226" s="13">
        <v>0</v>
      </c>
      <c r="Q226" s="7"/>
      <c r="R226" s="13">
        <f t="shared" si="42"/>
        <v>0</v>
      </c>
      <c r="S226" s="7"/>
      <c r="T226" s="13">
        <v>12000</v>
      </c>
    </row>
    <row r="227" spans="1:20" outlineLevel="2">
      <c r="A227" s="13">
        <v>0</v>
      </c>
      <c r="B227" s="7"/>
      <c r="C227" s="13">
        <v>0</v>
      </c>
      <c r="D227" s="7"/>
      <c r="E227" s="13">
        <f t="shared" si="41"/>
        <v>0</v>
      </c>
      <c r="F227" s="1"/>
      <c r="G227" s="1"/>
      <c r="H227" s="1"/>
      <c r="I227" s="1"/>
      <c r="J227" s="1"/>
      <c r="K227" s="1" t="s">
        <v>227</v>
      </c>
      <c r="L227" s="1"/>
      <c r="M227" s="1"/>
      <c r="N227" s="13">
        <v>0</v>
      </c>
      <c r="O227" s="7"/>
      <c r="P227" s="13">
        <v>0</v>
      </c>
      <c r="Q227" s="7"/>
      <c r="R227" s="13">
        <f t="shared" si="42"/>
        <v>0</v>
      </c>
      <c r="S227" s="7"/>
      <c r="T227" s="13">
        <v>17000</v>
      </c>
    </row>
    <row r="228" spans="1:20" outlineLevel="2">
      <c r="A228" s="13">
        <v>192.76</v>
      </c>
      <c r="B228" s="7"/>
      <c r="C228" s="13"/>
      <c r="D228" s="7"/>
      <c r="E228" s="13">
        <f t="shared" si="41"/>
        <v>192.76</v>
      </c>
      <c r="F228" s="1"/>
      <c r="G228" s="1"/>
      <c r="H228" s="1"/>
      <c r="I228" s="1"/>
      <c r="J228" s="1"/>
      <c r="K228" s="1" t="s">
        <v>228</v>
      </c>
      <c r="L228" s="1"/>
      <c r="M228" s="1"/>
      <c r="N228" s="13">
        <v>603.04999999999995</v>
      </c>
      <c r="O228" s="7"/>
      <c r="P228" s="13"/>
      <c r="Q228" s="7"/>
      <c r="R228" s="13">
        <f t="shared" si="42"/>
        <v>603.04999999999995</v>
      </c>
      <c r="S228" s="7"/>
      <c r="T228" s="13"/>
    </row>
    <row r="229" spans="1:20" ht="18" outlineLevel="2" thickBot="1">
      <c r="A229" s="14">
        <v>0</v>
      </c>
      <c r="B229" s="7"/>
      <c r="C229" s="14">
        <v>4168</v>
      </c>
      <c r="D229" s="7"/>
      <c r="E229" s="14">
        <f>A229-C229</f>
        <v>-4168</v>
      </c>
      <c r="F229" s="1"/>
      <c r="G229" s="1"/>
      <c r="H229" s="1"/>
      <c r="I229" s="1"/>
      <c r="J229" s="1"/>
      <c r="K229" s="1" t="s">
        <v>229</v>
      </c>
      <c r="L229" s="1"/>
      <c r="M229" s="1"/>
      <c r="N229" s="14">
        <v>12503.01</v>
      </c>
      <c r="O229" s="7"/>
      <c r="P229" s="14">
        <v>16672</v>
      </c>
      <c r="Q229" s="7"/>
      <c r="R229" s="14">
        <f>N229-P229</f>
        <v>-4168.99</v>
      </c>
      <c r="S229" s="7"/>
      <c r="T229" s="14">
        <v>50020</v>
      </c>
    </row>
    <row r="230" spans="1:20" ht="30" customHeight="1" outlineLevel="1">
      <c r="A230" s="21">
        <f>ROUND(SUM(A224:A229),5)</f>
        <v>192.76</v>
      </c>
      <c r="B230" s="20"/>
      <c r="C230" s="21">
        <f>ROUND(SUM(C224:C229),5)</f>
        <v>6043</v>
      </c>
      <c r="D230" s="20"/>
      <c r="E230" s="21">
        <f>A230-C230</f>
        <v>-5850.24</v>
      </c>
      <c r="F230" s="20"/>
      <c r="G230" s="20"/>
      <c r="H230" s="20"/>
      <c r="I230" s="20"/>
      <c r="J230" s="20" t="s">
        <v>230</v>
      </c>
      <c r="K230" s="20"/>
      <c r="L230" s="20"/>
      <c r="M230" s="20"/>
      <c r="N230" s="21">
        <f>ROUND(SUM(N224:N229),5)</f>
        <v>15336.06</v>
      </c>
      <c r="O230" s="20"/>
      <c r="P230" s="21">
        <f>ROUND(SUM(P224:P229),5)</f>
        <v>24172</v>
      </c>
      <c r="Q230" s="20"/>
      <c r="R230" s="21">
        <f>N230-P230</f>
        <v>-8835.94</v>
      </c>
      <c r="S230" s="20"/>
      <c r="T230" s="21">
        <f>ROUND(SUM(T224:T229),5)</f>
        <v>101520</v>
      </c>
    </row>
    <row r="231" spans="1:20" ht="30" customHeight="1" outlineLevel="1" thickBot="1">
      <c r="A231" s="15"/>
      <c r="B231" s="7"/>
      <c r="C231" s="15"/>
      <c r="D231" s="7"/>
      <c r="E231" s="15"/>
      <c r="F231" s="1"/>
      <c r="G231" s="1"/>
      <c r="H231" s="1"/>
      <c r="I231" s="1"/>
      <c r="J231" s="1"/>
      <c r="K231" s="1"/>
      <c r="L231" s="1"/>
      <c r="M231" s="1"/>
      <c r="N231" s="15"/>
      <c r="O231" s="7"/>
      <c r="P231" s="15"/>
      <c r="Q231" s="7"/>
      <c r="R231" s="15"/>
      <c r="S231" s="7"/>
      <c r="T231" s="15"/>
    </row>
    <row r="232" spans="1:20" ht="18" thickBot="1">
      <c r="A232" s="23">
        <f>ROUND(A51+A90+A120+A147+A163+A183+A199+A208+A223+SUM(A230:A231),5)</f>
        <v>357468</v>
      </c>
      <c r="B232" s="22"/>
      <c r="C232" s="23">
        <f>ROUND(C51+C90+C120+C147+C163+C183+C199+C208+C223+SUM(C230:C231),5)</f>
        <v>317888</v>
      </c>
      <c r="D232" s="22"/>
      <c r="E232" s="23">
        <f>A232-C232</f>
        <v>39580</v>
      </c>
      <c r="F232" s="22"/>
      <c r="G232" s="22"/>
      <c r="H232" s="22"/>
      <c r="I232" s="22" t="s">
        <v>231</v>
      </c>
      <c r="J232" s="22"/>
      <c r="K232" s="22"/>
      <c r="L232" s="22"/>
      <c r="M232" s="22"/>
      <c r="N232" s="23">
        <f>ROUND(N51+N90+N120+N147+N163+N183+N199+N208+N223+SUM(N230:N231),5)</f>
        <v>967828.12</v>
      </c>
      <c r="O232" s="22"/>
      <c r="P232" s="23">
        <f>ROUND(P51+P90+P120+P147+P163+P183+P199+P208+P223+SUM(P230:P231),5)</f>
        <v>918569</v>
      </c>
      <c r="Q232" s="22"/>
      <c r="R232" s="23">
        <f>N232-P232</f>
        <v>49259.119999999995</v>
      </c>
      <c r="S232" s="22"/>
      <c r="T232" s="23">
        <f>ROUND(T51+T90+T120+T147+T163+T183+T199+T208+T223+SUM(T230:T231),5)</f>
        <v>2474008</v>
      </c>
    </row>
    <row r="233" spans="1:20" ht="30" customHeight="1">
      <c r="A233" s="24">
        <f>ROUND(A3+A50-A232,5)</f>
        <v>-24815.8</v>
      </c>
      <c r="B233" s="22"/>
      <c r="C233" s="24">
        <f>ROUND(C3+C50-C232,5)</f>
        <v>10262</v>
      </c>
      <c r="D233" s="22"/>
      <c r="E233" s="24">
        <f>A233-C233</f>
        <v>-35077.800000000003</v>
      </c>
      <c r="F233" s="22"/>
      <c r="G233" s="22" t="s">
        <v>232</v>
      </c>
      <c r="H233" s="22"/>
      <c r="I233" s="22"/>
      <c r="J233" s="22"/>
      <c r="K233" s="22"/>
      <c r="L233" s="22"/>
      <c r="M233" s="22"/>
      <c r="N233" s="24">
        <f>ROUND(N3+N50-N232,5)</f>
        <v>234766.17</v>
      </c>
      <c r="O233" s="22"/>
      <c r="P233" s="24">
        <f>ROUND(P3+P50-P232,5)</f>
        <v>249286</v>
      </c>
      <c r="Q233" s="22"/>
      <c r="R233" s="24">
        <f>N233-P233</f>
        <v>-14519.829999999987</v>
      </c>
      <c r="S233" s="22"/>
      <c r="T233" s="24">
        <f>ROUND(T3+T50-T232,5)</f>
        <v>64992</v>
      </c>
    </row>
    <row r="234" spans="1:20" ht="30" customHeight="1" outlineLevel="1">
      <c r="A234" s="13"/>
      <c r="B234" s="7"/>
      <c r="C234" s="13"/>
      <c r="D234" s="7"/>
      <c r="E234" s="13"/>
      <c r="F234" s="1"/>
      <c r="G234" s="1" t="s">
        <v>233</v>
      </c>
      <c r="H234" s="1"/>
      <c r="I234" s="1"/>
      <c r="J234" s="1"/>
      <c r="K234" s="1"/>
      <c r="L234" s="1"/>
      <c r="M234" s="1"/>
      <c r="N234" s="13"/>
      <c r="O234" s="7"/>
      <c r="P234" s="13"/>
      <c r="Q234" s="7"/>
      <c r="R234" s="13"/>
      <c r="S234" s="7"/>
      <c r="T234" s="13"/>
    </row>
    <row r="235" spans="1:20" outlineLevel="2">
      <c r="A235" s="13"/>
      <c r="B235" s="7"/>
      <c r="C235" s="13"/>
      <c r="D235" s="7"/>
      <c r="E235" s="13"/>
      <c r="F235" s="1"/>
      <c r="G235" s="1"/>
      <c r="H235" s="1" t="s">
        <v>234</v>
      </c>
      <c r="I235" s="1"/>
      <c r="J235" s="1"/>
      <c r="K235" s="1"/>
      <c r="L235" s="1"/>
      <c r="M235" s="1"/>
      <c r="N235" s="13"/>
      <c r="O235" s="7"/>
      <c r="P235" s="13"/>
      <c r="Q235" s="7"/>
      <c r="R235" s="13"/>
      <c r="S235" s="7"/>
      <c r="T235" s="13"/>
    </row>
    <row r="236" spans="1:20" outlineLevel="3">
      <c r="A236" s="13"/>
      <c r="B236" s="7"/>
      <c r="C236" s="13"/>
      <c r="D236" s="7"/>
      <c r="E236" s="13"/>
      <c r="F236" s="1"/>
      <c r="G236" s="1"/>
      <c r="H236" s="1"/>
      <c r="I236" s="1" t="s">
        <v>235</v>
      </c>
      <c r="J236" s="1"/>
      <c r="K236" s="1"/>
      <c r="L236" s="1"/>
      <c r="M236" s="1"/>
      <c r="N236" s="13"/>
      <c r="O236" s="7"/>
      <c r="P236" s="13"/>
      <c r="Q236" s="7"/>
      <c r="R236" s="13"/>
      <c r="S236" s="7"/>
      <c r="T236" s="13"/>
    </row>
    <row r="237" spans="1:20" outlineLevel="3">
      <c r="A237" s="13">
        <v>600</v>
      </c>
      <c r="B237" s="7"/>
      <c r="C237" s="13">
        <v>0</v>
      </c>
      <c r="D237" s="7"/>
      <c r="E237" s="13">
        <f t="shared" ref="E237:E241" si="43">A237-C237</f>
        <v>600</v>
      </c>
      <c r="F237" s="1"/>
      <c r="G237" s="1"/>
      <c r="H237" s="1"/>
      <c r="I237" s="1"/>
      <c r="J237" s="1" t="s">
        <v>236</v>
      </c>
      <c r="K237" s="1"/>
      <c r="L237" s="1"/>
      <c r="M237" s="1"/>
      <c r="N237" s="13">
        <v>3840</v>
      </c>
      <c r="O237" s="7"/>
      <c r="P237" s="13">
        <v>4530</v>
      </c>
      <c r="Q237" s="7"/>
      <c r="R237" s="13">
        <f t="shared" ref="R237:R241" si="44">N237-P237</f>
        <v>-690</v>
      </c>
      <c r="S237" s="7"/>
      <c r="T237" s="13">
        <v>28000</v>
      </c>
    </row>
    <row r="238" spans="1:20" outlineLevel="3">
      <c r="A238" s="13">
        <v>-600</v>
      </c>
      <c r="B238" s="7"/>
      <c r="C238" s="13">
        <v>0</v>
      </c>
      <c r="D238" s="7"/>
      <c r="E238" s="13">
        <f t="shared" si="43"/>
        <v>-600</v>
      </c>
      <c r="F238" s="1"/>
      <c r="G238" s="1"/>
      <c r="H238" s="1"/>
      <c r="I238" s="1"/>
      <c r="J238" s="1" t="s">
        <v>237</v>
      </c>
      <c r="K238" s="1"/>
      <c r="L238" s="1"/>
      <c r="M238" s="1"/>
      <c r="N238" s="13">
        <v>-3840</v>
      </c>
      <c r="O238" s="7"/>
      <c r="P238" s="13">
        <v>-4530</v>
      </c>
      <c r="Q238" s="7"/>
      <c r="R238" s="13">
        <f t="shared" si="44"/>
        <v>690</v>
      </c>
      <c r="S238" s="7"/>
      <c r="T238" s="13">
        <v>-28000</v>
      </c>
    </row>
    <row r="239" spans="1:20" outlineLevel="3">
      <c r="A239" s="13">
        <v>13537.5</v>
      </c>
      <c r="B239" s="7"/>
      <c r="C239" s="13">
        <v>1920</v>
      </c>
      <c r="D239" s="7"/>
      <c r="E239" s="13">
        <f t="shared" si="43"/>
        <v>11617.5</v>
      </c>
      <c r="F239" s="1"/>
      <c r="G239" s="1"/>
      <c r="H239" s="1"/>
      <c r="I239" s="1"/>
      <c r="J239" s="1" t="s">
        <v>238</v>
      </c>
      <c r="K239" s="1"/>
      <c r="L239" s="1"/>
      <c r="M239" s="1"/>
      <c r="N239" s="13">
        <v>20413.75</v>
      </c>
      <c r="O239" s="7"/>
      <c r="P239" s="13">
        <v>2880</v>
      </c>
      <c r="Q239" s="7"/>
      <c r="R239" s="13">
        <f t="shared" si="44"/>
        <v>17533.75</v>
      </c>
      <c r="S239" s="7"/>
      <c r="T239" s="13">
        <v>8250</v>
      </c>
    </row>
    <row r="240" spans="1:20" outlineLevel="3">
      <c r="A240" s="13">
        <v>-1680</v>
      </c>
      <c r="B240" s="7"/>
      <c r="C240" s="13">
        <v>-1920</v>
      </c>
      <c r="D240" s="7"/>
      <c r="E240" s="13">
        <f t="shared" si="43"/>
        <v>240</v>
      </c>
      <c r="F240" s="1"/>
      <c r="G240" s="1"/>
      <c r="H240" s="1"/>
      <c r="I240" s="1"/>
      <c r="J240" s="1" t="s">
        <v>239</v>
      </c>
      <c r="K240" s="1"/>
      <c r="L240" s="1"/>
      <c r="M240" s="1"/>
      <c r="N240" s="13">
        <v>-8556.25</v>
      </c>
      <c r="O240" s="7"/>
      <c r="P240" s="13">
        <v>-2880</v>
      </c>
      <c r="Q240" s="7"/>
      <c r="R240" s="13">
        <f t="shared" si="44"/>
        <v>-5676.25</v>
      </c>
      <c r="S240" s="7"/>
      <c r="T240" s="13">
        <v>-8250</v>
      </c>
    </row>
    <row r="241" spans="1:20" outlineLevel="3">
      <c r="A241" s="13">
        <v>0</v>
      </c>
      <c r="B241" s="7"/>
      <c r="C241" s="13">
        <v>27500</v>
      </c>
      <c r="D241" s="7"/>
      <c r="E241" s="13">
        <f t="shared" si="43"/>
        <v>-27500</v>
      </c>
      <c r="F241" s="1"/>
      <c r="G241" s="1"/>
      <c r="H241" s="1"/>
      <c r="I241" s="1"/>
      <c r="J241" s="1" t="s">
        <v>240</v>
      </c>
      <c r="K241" s="1"/>
      <c r="L241" s="1"/>
      <c r="M241" s="1"/>
      <c r="N241" s="13">
        <v>17967.509999999998</v>
      </c>
      <c r="O241" s="7"/>
      <c r="P241" s="13">
        <v>27500</v>
      </c>
      <c r="Q241" s="7"/>
      <c r="R241" s="13">
        <f t="shared" si="44"/>
        <v>-9532.4900000000016</v>
      </c>
      <c r="S241" s="7"/>
      <c r="T241" s="13">
        <v>46000</v>
      </c>
    </row>
    <row r="242" spans="1:20" ht="18" outlineLevel="3" thickBot="1">
      <c r="A242" s="14">
        <v>0</v>
      </c>
      <c r="B242" s="7"/>
      <c r="C242" s="14">
        <v>-27500</v>
      </c>
      <c r="D242" s="7"/>
      <c r="E242" s="14">
        <f>A242-C242</f>
        <v>27500</v>
      </c>
      <c r="F242" s="1"/>
      <c r="G242" s="1"/>
      <c r="H242" s="1"/>
      <c r="I242" s="1"/>
      <c r="J242" s="1" t="s">
        <v>241</v>
      </c>
      <c r="K242" s="1"/>
      <c r="L242" s="1"/>
      <c r="M242" s="1"/>
      <c r="N242" s="14">
        <v>-17967.509999999998</v>
      </c>
      <c r="O242" s="7"/>
      <c r="P242" s="14">
        <v>-27500</v>
      </c>
      <c r="Q242" s="7"/>
      <c r="R242" s="14">
        <f>N242-P242</f>
        <v>9532.4900000000016</v>
      </c>
      <c r="S242" s="7"/>
      <c r="T242" s="14">
        <v>-46000</v>
      </c>
    </row>
    <row r="243" spans="1:20" outlineLevel="2">
      <c r="A243" s="13">
        <f>ROUND(SUM(A236:A242),5)</f>
        <v>11857.5</v>
      </c>
      <c r="B243" s="7"/>
      <c r="C243" s="13">
        <f>ROUND(SUM(C236:C242),5)</f>
        <v>0</v>
      </c>
      <c r="D243" s="7"/>
      <c r="E243" s="13">
        <f>A243-C243</f>
        <v>11857.5</v>
      </c>
      <c r="F243" s="1"/>
      <c r="G243" s="1"/>
      <c r="H243" s="1"/>
      <c r="I243" s="1" t="s">
        <v>242</v>
      </c>
      <c r="J243" s="1"/>
      <c r="K243" s="1"/>
      <c r="L243" s="1"/>
      <c r="M243" s="1"/>
      <c r="N243" s="13">
        <f>ROUND(SUM(N236:N242),5)</f>
        <v>11857.5</v>
      </c>
      <c r="O243" s="7"/>
      <c r="P243" s="13">
        <f>ROUND(SUM(P236:P242),5)</f>
        <v>0</v>
      </c>
      <c r="Q243" s="7"/>
      <c r="R243" s="13">
        <f>N243-P243</f>
        <v>11857.5</v>
      </c>
      <c r="S243" s="7"/>
      <c r="T243" s="13">
        <f>ROUND(SUM(T236:T242),5)</f>
        <v>0</v>
      </c>
    </row>
    <row r="244" spans="1:20" ht="30" customHeight="1" outlineLevel="3">
      <c r="A244" s="13"/>
      <c r="B244" s="7"/>
      <c r="C244" s="13"/>
      <c r="D244" s="7"/>
      <c r="E244" s="13"/>
      <c r="F244" s="1"/>
      <c r="G244" s="1"/>
      <c r="H244" s="1"/>
      <c r="I244" s="1" t="s">
        <v>243</v>
      </c>
      <c r="J244" s="1"/>
      <c r="K244" s="1"/>
      <c r="L244" s="1"/>
      <c r="M244" s="1"/>
      <c r="N244" s="13"/>
      <c r="O244" s="7"/>
      <c r="P244" s="13"/>
      <c r="Q244" s="7"/>
      <c r="R244" s="13"/>
      <c r="S244" s="7"/>
      <c r="T244" s="13"/>
    </row>
    <row r="245" spans="1:20" ht="18" outlineLevel="3" thickBot="1">
      <c r="A245" s="15">
        <v>-600</v>
      </c>
      <c r="B245" s="7"/>
      <c r="C245" s="15"/>
      <c r="D245" s="7"/>
      <c r="E245" s="15">
        <f>A245-C245</f>
        <v>-600</v>
      </c>
      <c r="F245" s="1"/>
      <c r="G245" s="1"/>
      <c r="H245" s="1"/>
      <c r="I245" s="1"/>
      <c r="J245" s="1" t="s">
        <v>244</v>
      </c>
      <c r="K245" s="1"/>
      <c r="L245" s="1"/>
      <c r="M245" s="1"/>
      <c r="N245" s="15">
        <v>-3600</v>
      </c>
      <c r="O245" s="7"/>
      <c r="P245" s="15"/>
      <c r="Q245" s="7"/>
      <c r="R245" s="15">
        <f>N245-P245</f>
        <v>-3600</v>
      </c>
      <c r="S245" s="7"/>
      <c r="T245" s="15"/>
    </row>
    <row r="246" spans="1:20" ht="18" outlineLevel="2" thickBot="1">
      <c r="A246" s="16">
        <f>ROUND(SUM(A244:A245),5)</f>
        <v>-600</v>
      </c>
      <c r="B246" s="7"/>
      <c r="C246" s="16"/>
      <c r="D246" s="7"/>
      <c r="E246" s="16">
        <f>A246-C246</f>
        <v>-600</v>
      </c>
      <c r="F246" s="1"/>
      <c r="G246" s="1"/>
      <c r="H246" s="1"/>
      <c r="I246" s="1" t="s">
        <v>245</v>
      </c>
      <c r="J246" s="1"/>
      <c r="K246" s="1"/>
      <c r="L246" s="1"/>
      <c r="M246" s="1"/>
      <c r="N246" s="16">
        <f>ROUND(SUM(N244:N245),5)</f>
        <v>-3600</v>
      </c>
      <c r="O246" s="7"/>
      <c r="P246" s="16"/>
      <c r="Q246" s="7"/>
      <c r="R246" s="16">
        <f>N246-P246</f>
        <v>-3600</v>
      </c>
      <c r="S246" s="7"/>
      <c r="T246" s="16"/>
    </row>
    <row r="247" spans="1:20" ht="30" customHeight="1" outlineLevel="1" thickBot="1">
      <c r="A247" s="16">
        <f>ROUND(A235+A243+A246,5)</f>
        <v>11257.5</v>
      </c>
      <c r="B247" s="7"/>
      <c r="C247" s="16">
        <f>ROUND(C235+C243+C246,5)</f>
        <v>0</v>
      </c>
      <c r="D247" s="7"/>
      <c r="E247" s="16">
        <f>A247-C247</f>
        <v>11257.5</v>
      </c>
      <c r="F247" s="1"/>
      <c r="G247" s="1"/>
      <c r="H247" s="1" t="s">
        <v>246</v>
      </c>
      <c r="I247" s="1"/>
      <c r="J247" s="1"/>
      <c r="K247" s="1"/>
      <c r="L247" s="1"/>
      <c r="M247" s="1"/>
      <c r="N247" s="16">
        <f>ROUND(N235+N243+N246,5)</f>
        <v>8257.5</v>
      </c>
      <c r="O247" s="7"/>
      <c r="P247" s="16">
        <f>ROUND(P235+P243+P246,5)</f>
        <v>0</v>
      </c>
      <c r="Q247" s="7"/>
      <c r="R247" s="16">
        <f>N247-P247</f>
        <v>8257.5</v>
      </c>
      <c r="S247" s="7"/>
      <c r="T247" s="16">
        <f>ROUND(T235+T243+T246,5)</f>
        <v>0</v>
      </c>
    </row>
    <row r="248" spans="1:20" ht="30" customHeight="1" thickBot="1">
      <c r="A248" s="16">
        <f>ROUND(A234+A247,5)</f>
        <v>11257.5</v>
      </c>
      <c r="B248" s="7"/>
      <c r="C248" s="16">
        <f>ROUND(C234+C247,5)</f>
        <v>0</v>
      </c>
      <c r="D248" s="7"/>
      <c r="E248" s="16">
        <f>A248-C248</f>
        <v>11257.5</v>
      </c>
      <c r="F248" s="1"/>
      <c r="G248" s="1" t="s">
        <v>247</v>
      </c>
      <c r="H248" s="1"/>
      <c r="I248" s="1"/>
      <c r="J248" s="1"/>
      <c r="K248" s="1"/>
      <c r="L248" s="1"/>
      <c r="M248" s="1"/>
      <c r="N248" s="16">
        <f>ROUND(N234+N247,5)</f>
        <v>8257.5</v>
      </c>
      <c r="O248" s="7"/>
      <c r="P248" s="16">
        <f>ROUND(P234+P247,5)</f>
        <v>0</v>
      </c>
      <c r="Q248" s="7"/>
      <c r="R248" s="16">
        <f>N248-P248</f>
        <v>8257.5</v>
      </c>
      <c r="S248" s="7"/>
      <c r="T248" s="16">
        <f>ROUND(T234+T247,5)</f>
        <v>0</v>
      </c>
    </row>
    <row r="249" spans="1:20" s="8" customFormat="1" ht="30" customHeight="1" thickBot="1">
      <c r="A249" s="25">
        <f>ROUND(A233+A248,5)</f>
        <v>-13558.3</v>
      </c>
      <c r="B249" s="22"/>
      <c r="C249" s="25">
        <f>ROUND(C233+C248,5)</f>
        <v>10262</v>
      </c>
      <c r="D249" s="22"/>
      <c r="E249" s="25">
        <f>A249-C249</f>
        <v>-23820.3</v>
      </c>
      <c r="F249" s="22" t="s">
        <v>248</v>
      </c>
      <c r="G249" s="22"/>
      <c r="H249" s="22"/>
      <c r="I249" s="22"/>
      <c r="J249" s="22"/>
      <c r="K249" s="22"/>
      <c r="L249" s="22"/>
      <c r="M249" s="22"/>
      <c r="N249" s="25">
        <f>ROUND(N233+N248,5)</f>
        <v>243023.67</v>
      </c>
      <c r="O249" s="22"/>
      <c r="P249" s="25">
        <f>ROUND(P233+P248,5)</f>
        <v>249286</v>
      </c>
      <c r="Q249" s="22"/>
      <c r="R249" s="25">
        <f>N249-P249</f>
        <v>-6262.3299999999872</v>
      </c>
      <c r="S249" s="22"/>
      <c r="T249" s="25">
        <f>ROUND(T233+T248,5)</f>
        <v>64992</v>
      </c>
    </row>
    <row r="250" spans="1:20" ht="18" thickTop="1"/>
  </sheetData>
  <pageMargins left="0.2" right="0.2" top="0.75" bottom="0.35" header="0.25" footer="0.15"/>
  <pageSetup scale="78" orientation="landscape" r:id="rId1"/>
  <headerFooter>
    <oddHeader>&amp;L&amp;"Arial,Bold"&amp;8&amp;D
&amp;T&amp;C&amp;"Arial,Bold"&amp;12 Town of Dewey Beach
Budget vs. Actual&amp;14
&amp;10 July 2013</oddHeader>
    <oddFooter>&amp;R&amp;"Arial,Bold"&amp;8 Page &amp;P of &amp;N</oddFooter>
  </headerFooter>
  <rowBreaks count="1" manualBreakCount="1"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2013-08-14T17:24:33Z</cp:lastPrinted>
  <dcterms:created xsi:type="dcterms:W3CDTF">2013-08-06T18:07:04Z</dcterms:created>
  <dcterms:modified xsi:type="dcterms:W3CDTF">2013-08-14T17:32:36Z</dcterms:modified>
</cp:coreProperties>
</file>