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Sheet1" sheetId="1" r:id="rId1"/>
  </sheets>
  <definedNames>
    <definedName name="_xlnm.Print_Titles" localSheetId="0">Sheet1!$G:$N,Sheet1!$1:$2</definedName>
    <definedName name="QB_COLUMN_59200" localSheetId="0" hidden="1">Sheet1!$A$2</definedName>
    <definedName name="QB_COLUMN_62220" localSheetId="0" hidden="1">Sheet1!$O$2</definedName>
    <definedName name="QB_COLUMN_76210" localSheetId="0" hidden="1">Sheet1!$C$2</definedName>
    <definedName name="QB_COLUMN_76230" localSheetId="0" hidden="1">Sheet1!$Q$2</definedName>
    <definedName name="QB_COLUMN_76240" localSheetId="0" hidden="1">Sheet1!$U$2</definedName>
    <definedName name="QB_DATA_0" localSheetId="0" hidden="1">Sheet1!$6:$6,Sheet1!$7:$7,Sheet1!$9:$9,Sheet1!$10:$10,Sheet1!$11:$11,Sheet1!$12:$12,Sheet1!$14:$14,Sheet1!$15:$15,Sheet1!$16:$16,Sheet1!$17:$17,Sheet1!$19:$19,Sheet1!$20:$20,Sheet1!$22:$22,Sheet1!$24:$24,Sheet1!$25:$25,Sheet1!$26:$26</definedName>
    <definedName name="QB_DATA_1" localSheetId="0" hidden="1">Sheet1!$27:$27,Sheet1!$28:$28,Sheet1!$29:$29,Sheet1!$30:$30,Sheet1!$31:$31,Sheet1!$33:$33,Sheet1!$35:$35,Sheet1!$36:$36,Sheet1!$37:$37,Sheet1!$38:$38,Sheet1!$39:$39,Sheet1!$40:$40,Sheet1!$41:$41,Sheet1!$42:$42,Sheet1!$43:$43,Sheet1!$44:$44</definedName>
    <definedName name="QB_DATA_10" localSheetId="0" hidden="1">Sheet1!$272:$272,Sheet1!$273:$273,Sheet1!$274:$274,Sheet1!$277:$277,Sheet1!$278:$278,Sheet1!$282:$282,Sheet1!$284:$284,Sheet1!$285:$285,Sheet1!$286:$286,Sheet1!$288:$288,Sheet1!$289:$289,Sheet1!$290:$290,Sheet1!$291:$291</definedName>
    <definedName name="QB_DATA_2" localSheetId="0" hidden="1">Sheet1!$47:$47,Sheet1!$48:$48,Sheet1!$49:$49,Sheet1!$52:$52,Sheet1!$58:$58,Sheet1!$59:$59,Sheet1!$60:$60,Sheet1!$61:$61,Sheet1!$62:$62,Sheet1!$63:$63,Sheet1!$64:$64,Sheet1!$65:$65,Sheet1!$66:$66,Sheet1!$67:$67,Sheet1!$68:$68,Sheet1!$69:$69</definedName>
    <definedName name="QB_DATA_3" localSheetId="0" hidden="1">Sheet1!$70:$70,Sheet1!$71:$71,Sheet1!$72:$72,Sheet1!$74:$74,Sheet1!$75:$75,Sheet1!$76:$76,Sheet1!$77:$77,Sheet1!$78:$78,Sheet1!$81:$81,Sheet1!$82:$82,Sheet1!$85:$85,Sheet1!$86:$86,Sheet1!$87:$87,Sheet1!$88:$88,Sheet1!$91:$91,Sheet1!$97:$97</definedName>
    <definedName name="QB_DATA_4" localSheetId="0" hidden="1">Sheet1!$98:$98,Sheet1!$99:$99,Sheet1!$100:$100,Sheet1!$101:$101,Sheet1!$103:$103,Sheet1!$104:$104,Sheet1!$105:$105,Sheet1!$106:$106,Sheet1!$109:$109,Sheet1!$110:$110,Sheet1!$113:$113,Sheet1!$114:$114,Sheet1!$115:$115,Sheet1!$116:$116,Sheet1!$117:$117,Sheet1!$118:$118</definedName>
    <definedName name="QB_DATA_5" localSheetId="0" hidden="1">Sheet1!$121:$121,Sheet1!$122:$122,Sheet1!$125:$125,Sheet1!$126:$126,Sheet1!$132:$132,Sheet1!$133:$133,Sheet1!$134:$134,Sheet1!$135:$135,Sheet1!$136:$136,Sheet1!$137:$137,Sheet1!$139:$139,Sheet1!$140:$140,Sheet1!$141:$141,Sheet1!$144:$144,Sheet1!$145:$145,Sheet1!$148:$148</definedName>
    <definedName name="QB_DATA_6" localSheetId="0" hidden="1">Sheet1!$149:$149,Sheet1!$150:$150,Sheet1!$153:$153,Sheet1!$154:$154,Sheet1!$160:$160,Sheet1!$161:$161,Sheet1!$163:$163,Sheet1!$164:$164,Sheet1!$165:$165,Sheet1!$166:$166,Sheet1!$169:$169,Sheet1!$170:$170,Sheet1!$176:$176,Sheet1!$177:$177,Sheet1!$178:$178,Sheet1!$180:$180</definedName>
    <definedName name="QB_DATA_7" localSheetId="0" hidden="1">Sheet1!$181:$181,Sheet1!$184:$184,Sheet1!$185:$185,Sheet1!$188:$188,Sheet1!$193:$193,Sheet1!$195:$195,Sheet1!$196:$196,Sheet1!$197:$197,Sheet1!$198:$198,Sheet1!$201:$201,Sheet1!$202:$202,Sheet1!$203:$203,Sheet1!$206:$206,Sheet1!$210:$210,Sheet1!$212:$212,Sheet1!$213:$213</definedName>
    <definedName name="QB_DATA_8" localSheetId="0" hidden="1">Sheet1!$216:$216,Sheet1!$217:$217,Sheet1!$222:$222,Sheet1!$223:$223,Sheet1!$224:$224,Sheet1!$226:$226,Sheet1!$227:$227,Sheet1!$230:$230,Sheet1!$231:$231,Sheet1!$234:$234,Sheet1!$235:$235,Sheet1!$240:$240,Sheet1!$241:$241,Sheet1!$242:$242,Sheet1!$243:$243,Sheet1!$244:$244</definedName>
    <definedName name="QB_DATA_9" localSheetId="0" hidden="1">Sheet1!$245:$245,Sheet1!$246:$246,Sheet1!$254:$254,Sheet1!$257:$257,Sheet1!$258:$258,Sheet1!$259:$259,Sheet1!$260:$260,Sheet1!$261:$261,Sheet1!$262:$262,Sheet1!$263:$263,Sheet1!$264:$264,Sheet1!$265:$265,Sheet1!$266:$266,Sheet1!$269:$269,Sheet1!$270:$270,Sheet1!$271:$271</definedName>
    <definedName name="QB_FORMULA_0" localSheetId="0" hidden="1">Sheet1!$A$13,Sheet1!$C$13,Sheet1!$O$13,Sheet1!$Q$13,Sheet1!$U$13,Sheet1!$A$21,Sheet1!$C$21,Sheet1!$O$21,Sheet1!$Q$21,Sheet1!$U$21,Sheet1!$A$32,Sheet1!$C$32,Sheet1!$O$32,Sheet1!$Q$32,Sheet1!$U$32,Sheet1!$A$45</definedName>
    <definedName name="QB_FORMULA_1" localSheetId="0" hidden="1">Sheet1!$C$45,Sheet1!$O$45,Sheet1!$Q$45,Sheet1!$U$45,Sheet1!$A$50,Sheet1!$O$50,Sheet1!$U$50,Sheet1!$A$51,Sheet1!$C$51,Sheet1!$O$51,Sheet1!$Q$51,Sheet1!$U$51,Sheet1!$A$53,Sheet1!$C$53,Sheet1!$O$53,Sheet1!$Q$53</definedName>
    <definedName name="QB_FORMULA_10" localSheetId="0" hidden="1">Sheet1!$O$189,Sheet1!$Q$189,Sheet1!$U$189,Sheet1!$A$190,Sheet1!$C$190,Sheet1!$O$190,Sheet1!$Q$190,Sheet1!$U$190,Sheet1!$A$191,Sheet1!$C$191,Sheet1!$O$191,Sheet1!$Q$191,Sheet1!$U$191,Sheet1!$A$199,Sheet1!$C$199,Sheet1!$O$199</definedName>
    <definedName name="QB_FORMULA_11" localSheetId="0" hidden="1">Sheet1!$Q$199,Sheet1!$U$199,Sheet1!$A$204,Sheet1!$C$204,Sheet1!$O$204,Sheet1!$Q$204,Sheet1!$U$204,Sheet1!$A$207,Sheet1!$C$207,Sheet1!$O$207,Sheet1!$Q$207,Sheet1!$U$207,Sheet1!$A$208,Sheet1!$C$208,Sheet1!$O$208,Sheet1!$Q$208</definedName>
    <definedName name="QB_FORMULA_12" localSheetId="0" hidden="1">Sheet1!$U$208,Sheet1!$A$214,Sheet1!$C$214,Sheet1!$O$214,Sheet1!$Q$214,Sheet1!$U$214,Sheet1!$A$218,Sheet1!$C$218,Sheet1!$O$218,Sheet1!$Q$218,Sheet1!$U$218,Sheet1!$A$219,Sheet1!$C$219,Sheet1!$O$219,Sheet1!$Q$219,Sheet1!$U$219</definedName>
    <definedName name="QB_FORMULA_13" localSheetId="0" hidden="1">Sheet1!$A$228,Sheet1!$C$228,Sheet1!$O$228,Sheet1!$Q$228,Sheet1!$U$228,Sheet1!$A$232,Sheet1!$C$232,Sheet1!$O$232,Sheet1!$Q$232,Sheet1!$U$232,Sheet1!$A$236,Sheet1!$O$236,Sheet1!$A$237,Sheet1!$C$237,Sheet1!$O$237,Sheet1!$Q$237</definedName>
    <definedName name="QB_FORMULA_14" localSheetId="0" hidden="1">Sheet1!$U$237,Sheet1!$A$238,Sheet1!$C$238,Sheet1!$O$238,Sheet1!$Q$238,Sheet1!$U$238,Sheet1!$A$247,Sheet1!$C$247,Sheet1!$O$247,Sheet1!$Q$247,Sheet1!$U$247,Sheet1!$A$248,Sheet1!$C$248,Sheet1!$O$248,Sheet1!$Q$248,Sheet1!$U$248</definedName>
    <definedName name="QB_FORMULA_15" localSheetId="0" hidden="1">Sheet1!$A$249,Sheet1!$C$249,Sheet1!$O$249,Sheet1!$Q$249,Sheet1!$U$249,Sheet1!$A$255,Sheet1!$C$255,Sheet1!$O$255,Sheet1!$Q$255,Sheet1!$U$255,Sheet1!$A$267,Sheet1!$O$267,Sheet1!$A$275,Sheet1!$C$275,Sheet1!$O$275,Sheet1!$Q$275</definedName>
    <definedName name="QB_FORMULA_16" localSheetId="0" hidden="1">Sheet1!$U$275,Sheet1!$A$279,Sheet1!$O$279,Sheet1!$A$280,Sheet1!$C$280,Sheet1!$O$280,Sheet1!$Q$280,Sheet1!$U$280,Sheet1!$A$287,Sheet1!$C$287,Sheet1!$O$287,Sheet1!$Q$287,Sheet1!$U$287,Sheet1!$A$292,Sheet1!$C$292,Sheet1!$O$292</definedName>
    <definedName name="QB_FORMULA_17" localSheetId="0" hidden="1">Sheet1!$Q$292,Sheet1!$U$292,Sheet1!$A$293,Sheet1!$C$293,Sheet1!$O$293,Sheet1!$Q$293,Sheet1!$U$293,Sheet1!$A$294,Sheet1!$C$294,Sheet1!$O$294,Sheet1!$Q$294,Sheet1!$U$294</definedName>
    <definedName name="QB_FORMULA_2" localSheetId="0" hidden="1">Sheet1!$U$53,Sheet1!$A$54,Sheet1!$C$54,Sheet1!$O$54,Sheet1!$Q$54,Sheet1!$U$54,Sheet1!$A$79,Sheet1!$C$79,Sheet1!$O$79,Sheet1!$Q$79,Sheet1!$U$79,Sheet1!$A$83,Sheet1!$C$83,Sheet1!$O$83,Sheet1!$Q$83,Sheet1!$U$83</definedName>
    <definedName name="QB_FORMULA_3" localSheetId="0" hidden="1">Sheet1!$A$89,Sheet1!$C$89,Sheet1!$O$89,Sheet1!$Q$89,Sheet1!$U$89,Sheet1!$A$92,Sheet1!$O$92,Sheet1!$U$92,Sheet1!$A$93,Sheet1!$C$93,Sheet1!$O$93,Sheet1!$Q$93,Sheet1!$U$93,Sheet1!$A$94,Sheet1!$C$94,Sheet1!$O$94</definedName>
    <definedName name="QB_FORMULA_4" localSheetId="0" hidden="1">Sheet1!$Q$94,Sheet1!$U$94,Sheet1!$A$107,Sheet1!$C$107,Sheet1!$O$107,Sheet1!$Q$107,Sheet1!$U$107,Sheet1!$A$111,Sheet1!$C$111,Sheet1!$O$111,Sheet1!$Q$111,Sheet1!$U$111,Sheet1!$A$119,Sheet1!$C$119,Sheet1!$O$119,Sheet1!$Q$119</definedName>
    <definedName name="QB_FORMULA_5" localSheetId="0" hidden="1">Sheet1!$U$119,Sheet1!$A$123,Sheet1!$O$123,Sheet1!$A$127,Sheet1!$C$127,Sheet1!$O$127,Sheet1!$Q$127,Sheet1!$U$127,Sheet1!$A$128,Sheet1!$C$128,Sheet1!$O$128,Sheet1!$Q$128,Sheet1!$U$128,Sheet1!$A$129,Sheet1!$C$129,Sheet1!$O$129</definedName>
    <definedName name="QB_FORMULA_6" localSheetId="0" hidden="1">Sheet1!$Q$129,Sheet1!$U$129,Sheet1!$A$142,Sheet1!$C$142,Sheet1!$O$142,Sheet1!$Q$142,Sheet1!$U$142,Sheet1!$A$146,Sheet1!$C$146,Sheet1!$O$146,Sheet1!$Q$146,Sheet1!$U$146,Sheet1!$A$151,Sheet1!$C$151,Sheet1!$O$151,Sheet1!$Q$151</definedName>
    <definedName name="QB_FORMULA_7" localSheetId="0" hidden="1">Sheet1!$U$151,Sheet1!$A$155,Sheet1!$C$155,Sheet1!$O$155,Sheet1!$Q$155,Sheet1!$U$155,Sheet1!$A$156,Sheet1!$C$156,Sheet1!$O$156,Sheet1!$Q$156,Sheet1!$U$156,Sheet1!$A$157,Sheet1!$C$157,Sheet1!$O$157,Sheet1!$Q$157,Sheet1!$U$157</definedName>
    <definedName name="QB_FORMULA_8" localSheetId="0" hidden="1">Sheet1!$A$167,Sheet1!$C$167,Sheet1!$O$167,Sheet1!$Q$167,Sheet1!$U$167,Sheet1!$A$171,Sheet1!$C$171,Sheet1!$O$171,Sheet1!$Q$171,Sheet1!$U$171,Sheet1!$A$172,Sheet1!$C$172,Sheet1!$O$172,Sheet1!$Q$172,Sheet1!$U$172,Sheet1!$A$173</definedName>
    <definedName name="QB_FORMULA_9" localSheetId="0" hidden="1">Sheet1!$C$173,Sheet1!$O$173,Sheet1!$Q$173,Sheet1!$U$173,Sheet1!$A$182,Sheet1!$C$182,Sheet1!$O$182,Sheet1!$Q$182,Sheet1!$U$182,Sheet1!$A$186,Sheet1!$C$186,Sheet1!$O$186,Sheet1!$Q$186,Sheet1!$U$186,Sheet1!$A$189,Sheet1!$C$189</definedName>
    <definedName name="QB_ROW_103260" localSheetId="0" hidden="1">Sheet1!$M$31</definedName>
    <definedName name="QB_ROW_104250" localSheetId="0" hidden="1">Sheet1!$L$33</definedName>
    <definedName name="QB_ROW_107260" localSheetId="0" hidden="1">Sheet1!$M$35</definedName>
    <definedName name="QB_ROW_110240" localSheetId="0" hidden="1">Sheet1!$K$269</definedName>
    <definedName name="QB_ROW_112260" localSheetId="0" hidden="1">Sheet1!$M$38</definedName>
    <definedName name="QB_ROW_113260" localSheetId="0" hidden="1">Sheet1!$M$39</definedName>
    <definedName name="QB_ROW_116260" localSheetId="0" hidden="1">Sheet1!$M$40</definedName>
    <definedName name="QB_ROW_119260" localSheetId="0" hidden="1">Sheet1!$M$41</definedName>
    <definedName name="QB_ROW_123240" localSheetId="0" hidden="1">Sheet1!$K$259</definedName>
    <definedName name="QB_ROW_124260" localSheetId="0" hidden="1">Sheet1!$M$42</definedName>
    <definedName name="QB_ROW_125260" localSheetId="0" hidden="1">Sheet1!$M$43</definedName>
    <definedName name="QB_ROW_151270" localSheetId="0" hidden="1">Sheet1!$N$86</definedName>
    <definedName name="QB_ROW_153270" localSheetId="0" hidden="1">Sheet1!$N$87</definedName>
    <definedName name="QB_ROW_156270" localSheetId="0" hidden="1">Sheet1!$N$74</definedName>
    <definedName name="QB_ROW_158270" localSheetId="0" hidden="1">Sheet1!$N$75</definedName>
    <definedName name="QB_ROW_160270" localSheetId="0" hidden="1">Sheet1!$N$91</definedName>
    <definedName name="QB_ROW_161270" localSheetId="0" hidden="1">Sheet1!$N$81</definedName>
    <definedName name="QB_ROW_16250" localSheetId="0" hidden="1">Sheet1!$L$6</definedName>
    <definedName name="QB_ROW_163270" localSheetId="0" hidden="1">Sheet1!$N$76</definedName>
    <definedName name="QB_ROW_164270" localSheetId="0" hidden="1">Sheet1!$N$77</definedName>
    <definedName name="QB_ROW_166270" localSheetId="0" hidden="1">Sheet1!$N$78</definedName>
    <definedName name="QB_ROW_167270" localSheetId="0" hidden="1">Sheet1!$N$88</definedName>
    <definedName name="QB_ROW_168260" localSheetId="0" hidden="1">Sheet1!$M$62</definedName>
    <definedName name="QB_ROW_169260" localSheetId="0" hidden="1">Sheet1!$M$65</definedName>
    <definedName name="QB_ROW_172260" localSheetId="0" hidden="1">Sheet1!$M$67</definedName>
    <definedName name="QB_ROW_175260" localSheetId="0" hidden="1">Sheet1!$M$68</definedName>
    <definedName name="QB_ROW_176260" localSheetId="0" hidden="1">Sheet1!$M$69</definedName>
    <definedName name="QB_ROW_177270" localSheetId="0" hidden="1">Sheet1!$N$82</definedName>
    <definedName name="QB_ROW_179260" localSheetId="0" hidden="1">Sheet1!$M$59</definedName>
    <definedName name="QB_ROW_182260" localSheetId="0" hidden="1">Sheet1!$M$60</definedName>
    <definedName name="QB_ROW_18301" localSheetId="0" hidden="1">Sheet1!$G$294</definedName>
    <definedName name="QB_ROW_183260" localSheetId="0" hidden="1">Sheet1!$M$61</definedName>
    <definedName name="QB_ROW_187260" localSheetId="0" hidden="1">Sheet1!$M$64</definedName>
    <definedName name="QB_ROW_188260" localSheetId="0" hidden="1">Sheet1!$M$63</definedName>
    <definedName name="QB_ROW_189270" localSheetId="0" hidden="1">Sheet1!$N$113</definedName>
    <definedName name="QB_ROW_19011" localSheetId="0" hidden="1">Sheet1!$H$3</definedName>
    <definedName name="QB_ROW_190270" localSheetId="0" hidden="1">Sheet1!$N$114</definedName>
    <definedName name="QB_ROW_191260" localSheetId="0" hidden="1">Sheet1!$M$97</definedName>
    <definedName name="QB_ROW_19260" localSheetId="0" hidden="1">Sheet1!$M$58</definedName>
    <definedName name="QB_ROW_19311" localSheetId="0" hidden="1">Sheet1!$H$249</definedName>
    <definedName name="QB_ROW_193270" localSheetId="0" hidden="1">Sheet1!$N$115</definedName>
    <definedName name="QB_ROW_196270" localSheetId="0" hidden="1">Sheet1!$N$103</definedName>
    <definedName name="QB_ROW_197260" localSheetId="0" hidden="1">Sheet1!$M$99</definedName>
    <definedName name="QB_ROW_200270" localSheetId="0" hidden="1">Sheet1!$N$125</definedName>
    <definedName name="QB_ROW_20031" localSheetId="0" hidden="1">Sheet1!$J$4</definedName>
    <definedName name="QB_ROW_201270" localSheetId="0" hidden="1">Sheet1!$N$126</definedName>
    <definedName name="QB_ROW_202270" localSheetId="0" hidden="1">Sheet1!$N$109</definedName>
    <definedName name="QB_ROW_20331" localSheetId="0" hidden="1">Sheet1!$J$53</definedName>
    <definedName name="QB_ROW_204270" localSheetId="0" hidden="1">Sheet1!$N$104</definedName>
    <definedName name="QB_ROW_205270" localSheetId="0" hidden="1">Sheet1!$N$105</definedName>
    <definedName name="QB_ROW_207270" localSheetId="0" hidden="1">Sheet1!$N$106</definedName>
    <definedName name="QB_ROW_209270" localSheetId="0" hidden="1">Sheet1!$N$117</definedName>
    <definedName name="QB_ROW_210260" localSheetId="0" hidden="1">Sheet1!$M$100</definedName>
    <definedName name="QB_ROW_21031" localSheetId="0" hidden="1">Sheet1!$J$55</definedName>
    <definedName name="QB_ROW_212260" localSheetId="0" hidden="1">Sheet1!$M$101</definedName>
    <definedName name="QB_ROW_21331" localSheetId="0" hidden="1">Sheet1!$J$248</definedName>
    <definedName name="QB_ROW_216270" localSheetId="0" hidden="1">Sheet1!$N$110</definedName>
    <definedName name="QB_ROW_22011" localSheetId="0" hidden="1">Sheet1!$H$250</definedName>
    <definedName name="QB_ROW_22311" localSheetId="0" hidden="1">Sheet1!$H$293</definedName>
    <definedName name="QB_ROW_224270" localSheetId="0" hidden="1">Sheet1!$N$148</definedName>
    <definedName name="QB_ROW_225270" localSheetId="0" hidden="1">Sheet1!$N$149</definedName>
    <definedName name="QB_ROW_227270" localSheetId="0" hidden="1">Sheet1!$N$150</definedName>
    <definedName name="QB_ROW_23021" localSheetId="0" hidden="1">Sheet1!$I$251</definedName>
    <definedName name="QB_ROW_231270" localSheetId="0" hidden="1">Sheet1!$N$139</definedName>
    <definedName name="QB_ROW_23321" localSheetId="0" hidden="1">Sheet1!$I$280</definedName>
    <definedName name="QB_ROW_233270" localSheetId="0" hidden="1">Sheet1!$N$153</definedName>
    <definedName name="QB_ROW_234270" localSheetId="0" hidden="1">Sheet1!$N$154</definedName>
    <definedName name="QB_ROW_235270" localSheetId="0" hidden="1">Sheet1!$N$144</definedName>
    <definedName name="QB_ROW_237270" localSheetId="0" hidden="1">Sheet1!$N$140</definedName>
    <definedName name="QB_ROW_238260" localSheetId="0" hidden="1">Sheet1!$M$132</definedName>
    <definedName name="QB_ROW_239270" localSheetId="0" hidden="1">Sheet1!$N$141</definedName>
    <definedName name="QB_ROW_24021" localSheetId="0" hidden="1">Sheet1!$I$281</definedName>
    <definedName name="QB_ROW_240260" localSheetId="0" hidden="1">Sheet1!$M$133</definedName>
    <definedName name="QB_ROW_241260" localSheetId="0" hidden="1">Sheet1!$M$134</definedName>
    <definedName name="QB_ROW_24321" localSheetId="0" hidden="1">Sheet1!$I$292</definedName>
    <definedName name="QB_ROW_244270" localSheetId="0" hidden="1">Sheet1!$N$145</definedName>
    <definedName name="QB_ROW_246260" localSheetId="0" hidden="1">Sheet1!$M$135</definedName>
    <definedName name="QB_ROW_248260" localSheetId="0" hidden="1">Sheet1!$M$137</definedName>
    <definedName name="QB_ROW_251270" localSheetId="0" hidden="1">Sheet1!$N$169</definedName>
    <definedName name="QB_ROW_253270" localSheetId="0" hidden="1">Sheet1!$N$170</definedName>
    <definedName name="QB_ROW_256270" localSheetId="0" hidden="1">Sheet1!$N$163</definedName>
    <definedName name="QB_ROW_258270" localSheetId="0" hidden="1">Sheet1!$N$165</definedName>
    <definedName name="QB_ROW_259270" localSheetId="0" hidden="1">Sheet1!$N$166</definedName>
    <definedName name="QB_ROW_263260" localSheetId="0" hidden="1">Sheet1!$M$161</definedName>
    <definedName name="QB_ROW_264270" localSheetId="0" hidden="1">Sheet1!$N$184</definedName>
    <definedName name="QB_ROW_266260" localSheetId="0" hidden="1">Sheet1!$M$177</definedName>
    <definedName name="QB_ROW_268270" localSheetId="0" hidden="1">Sheet1!$N$185</definedName>
    <definedName name="QB_ROW_271270" localSheetId="0" hidden="1">Sheet1!$N$180</definedName>
    <definedName name="QB_ROW_275270" localSheetId="0" hidden="1">Sheet1!$N$188</definedName>
    <definedName name="QB_ROW_276260" localSheetId="0" hidden="1">Sheet1!$M$176</definedName>
    <definedName name="QB_ROW_279270" localSheetId="0" hidden="1">Sheet1!$N$181</definedName>
    <definedName name="QB_ROW_281260" localSheetId="0" hidden="1">Sheet1!$M$178</definedName>
    <definedName name="QB_ROW_286260" localSheetId="0" hidden="1">Sheet1!$M$201</definedName>
    <definedName name="QB_ROW_287260" localSheetId="0" hidden="1">Sheet1!$M$202</definedName>
    <definedName name="QB_ROW_289260" localSheetId="0" hidden="1">Sheet1!$M$203</definedName>
    <definedName name="QB_ROW_292260" localSheetId="0" hidden="1">Sheet1!$M$195</definedName>
    <definedName name="QB_ROW_295260" localSheetId="0" hidden="1">Sheet1!$M$196</definedName>
    <definedName name="QB_ROW_296260" localSheetId="0" hidden="1">Sheet1!$M$206</definedName>
    <definedName name="QB_ROW_298260" localSheetId="0" hidden="1">Sheet1!$M$197</definedName>
    <definedName name="QB_ROW_299260" localSheetId="0" hidden="1">Sheet1!$M$198</definedName>
    <definedName name="QB_ROW_300250" localSheetId="0" hidden="1">Sheet1!$L$193</definedName>
    <definedName name="QB_ROW_304260" localSheetId="0" hidden="1">Sheet1!$M$212</definedName>
    <definedName name="QB_ROW_305260" localSheetId="0" hidden="1">Sheet1!$M$216</definedName>
    <definedName name="QB_ROW_307260" localSheetId="0" hidden="1">Sheet1!$M$213</definedName>
    <definedName name="QB_ROW_310260" localSheetId="0" hidden="1">Sheet1!$M$217</definedName>
    <definedName name="QB_ROW_311270" localSheetId="0" hidden="1">Sheet1!$N$230</definedName>
    <definedName name="QB_ROW_313260" localSheetId="0" hidden="1">Sheet1!$M$222</definedName>
    <definedName name="QB_ROW_315270" localSheetId="0" hidden="1">Sheet1!$N$231</definedName>
    <definedName name="QB_ROW_316270" localSheetId="0" hidden="1">Sheet1!$N$226</definedName>
    <definedName name="QB_ROW_318270" localSheetId="0" hidden="1">Sheet1!$N$227</definedName>
    <definedName name="QB_ROW_320260" localSheetId="0" hidden="1">Sheet1!$M$223</definedName>
    <definedName name="QB_ROW_321260" localSheetId="0" hidden="1">Sheet1!$M$224</definedName>
    <definedName name="QB_ROW_336270" localSheetId="0" hidden="1">Sheet1!$N$164</definedName>
    <definedName name="QB_ROW_338260" localSheetId="0" hidden="1">Sheet1!$M$136</definedName>
    <definedName name="QB_ROW_345260" localSheetId="0" hidden="1">Sheet1!$M$25</definedName>
    <definedName name="QB_ROW_347260" localSheetId="0" hidden="1">Sheet1!$M$71</definedName>
    <definedName name="QB_ROW_355250" localSheetId="0" hidden="1">Sheet1!$L$242</definedName>
    <definedName name="QB_ROW_370260" localSheetId="0" hidden="1">Sheet1!$M$37</definedName>
    <definedName name="QB_ROW_376250" localSheetId="0" hidden="1">Sheet1!$L$7</definedName>
    <definedName name="QB_ROW_384260" localSheetId="0" hidden="1">Sheet1!$M$30</definedName>
    <definedName name="QB_ROW_385060" localSheetId="0" hidden="1">Sheet1!$M$124</definedName>
    <definedName name="QB_ROW_385360" localSheetId="0" hidden="1">Sheet1!$M$127</definedName>
    <definedName name="QB_ROW_386040" localSheetId="0" hidden="1">Sheet1!$K$95</definedName>
    <definedName name="QB_ROW_386340" localSheetId="0" hidden="1">Sheet1!$K$129</definedName>
    <definedName name="QB_ROW_387050" localSheetId="0" hidden="1">Sheet1!$L$96</definedName>
    <definedName name="QB_ROW_387350" localSheetId="0" hidden="1">Sheet1!$L$128</definedName>
    <definedName name="QB_ROW_389060" localSheetId="0" hidden="1">Sheet1!$M$108</definedName>
    <definedName name="QB_ROW_389360" localSheetId="0" hidden="1">Sheet1!$M$111</definedName>
    <definedName name="QB_ROW_390050" localSheetId="0" hidden="1">Sheet1!$L$57</definedName>
    <definedName name="QB_ROW_390350" localSheetId="0" hidden="1">Sheet1!$L$93</definedName>
    <definedName name="QB_ROW_391060" localSheetId="0" hidden="1">Sheet1!$M$102</definedName>
    <definedName name="QB_ROW_391360" localSheetId="0" hidden="1">Sheet1!$M$107</definedName>
    <definedName name="QB_ROW_392060" localSheetId="0" hidden="1">Sheet1!$M$112</definedName>
    <definedName name="QB_ROW_392360" localSheetId="0" hidden="1">Sheet1!$M$119</definedName>
    <definedName name="QB_ROW_393040" localSheetId="0" hidden="1">Sheet1!$K$130</definedName>
    <definedName name="QB_ROW_393340" localSheetId="0" hidden="1">Sheet1!$K$157</definedName>
    <definedName name="QB_ROW_395050" localSheetId="0" hidden="1">Sheet1!$L$131</definedName>
    <definedName name="QB_ROW_395350" localSheetId="0" hidden="1">Sheet1!$L$156</definedName>
    <definedName name="QB_ROW_397040" localSheetId="0" hidden="1">Sheet1!$K$158</definedName>
    <definedName name="QB_ROW_397340" localSheetId="0" hidden="1">Sheet1!$K$173</definedName>
    <definedName name="QB_ROW_398050" localSheetId="0" hidden="1">Sheet1!$L$175</definedName>
    <definedName name="QB_ROW_398350" localSheetId="0" hidden="1">Sheet1!$L$190</definedName>
    <definedName name="QB_ROW_399050" localSheetId="0" hidden="1">Sheet1!$L$159</definedName>
    <definedName name="QB_ROW_399350" localSheetId="0" hidden="1">Sheet1!$L$172</definedName>
    <definedName name="QB_ROW_401040" localSheetId="0" hidden="1">Sheet1!$K$192</definedName>
    <definedName name="QB_ROW_401340" localSheetId="0" hidden="1">Sheet1!$K$208</definedName>
    <definedName name="QB_ROW_402040" localSheetId="0" hidden="1">Sheet1!$K$209</definedName>
    <definedName name="QB_ROW_402340" localSheetId="0" hidden="1">Sheet1!$K$219</definedName>
    <definedName name="QB_ROW_403040" localSheetId="0" hidden="1">Sheet1!$K$220</definedName>
    <definedName name="QB_ROW_403340" localSheetId="0" hidden="1">Sheet1!$K$238</definedName>
    <definedName name="QB_ROW_404040" localSheetId="0" hidden="1">Sheet1!$K$5</definedName>
    <definedName name="QB_ROW_404340" localSheetId="0" hidden="1">Sheet1!$K$51</definedName>
    <definedName name="QB_ROW_406060" localSheetId="0" hidden="1">Sheet1!$M$147</definedName>
    <definedName name="QB_ROW_406360" localSheetId="0" hidden="1">Sheet1!$M$151</definedName>
    <definedName name="QB_ROW_407060" localSheetId="0" hidden="1">Sheet1!$M$152</definedName>
    <definedName name="QB_ROW_407360" localSheetId="0" hidden="1">Sheet1!$M$155</definedName>
    <definedName name="QB_ROW_408060" localSheetId="0" hidden="1">Sheet1!$M$138</definedName>
    <definedName name="QB_ROW_408360" localSheetId="0" hidden="1">Sheet1!$M$142</definedName>
    <definedName name="QB_ROW_409060" localSheetId="0" hidden="1">Sheet1!$M$143</definedName>
    <definedName name="QB_ROW_409360" localSheetId="0" hidden="1">Sheet1!$M$146</definedName>
    <definedName name="QB_ROW_410060" localSheetId="0" hidden="1">Sheet1!$M$73</definedName>
    <definedName name="QB_ROW_410360" localSheetId="0" hidden="1">Sheet1!$M$79</definedName>
    <definedName name="QB_ROW_411060" localSheetId="0" hidden="1">Sheet1!$M$80</definedName>
    <definedName name="QB_ROW_411360" localSheetId="0" hidden="1">Sheet1!$M$83</definedName>
    <definedName name="QB_ROW_412060" localSheetId="0" hidden="1">Sheet1!$M$84</definedName>
    <definedName name="QB_ROW_412360" localSheetId="0" hidden="1">Sheet1!$M$89</definedName>
    <definedName name="QB_ROW_413060" localSheetId="0" hidden="1">Sheet1!$M$90</definedName>
    <definedName name="QB_ROW_413360" localSheetId="0" hidden="1">Sheet1!$M$92</definedName>
    <definedName name="QB_ROW_414060" localSheetId="0" hidden="1">Sheet1!$M$162</definedName>
    <definedName name="QB_ROW_414360" localSheetId="0" hidden="1">Sheet1!$M$167</definedName>
    <definedName name="QB_ROW_416060" localSheetId="0" hidden="1">Sheet1!$M$168</definedName>
    <definedName name="QB_ROW_416360" localSheetId="0" hidden="1">Sheet1!$M$171</definedName>
    <definedName name="QB_ROW_418060" localSheetId="0" hidden="1">Sheet1!$M$179</definedName>
    <definedName name="QB_ROW_418360" localSheetId="0" hidden="1">Sheet1!$M$182</definedName>
    <definedName name="QB_ROW_419060" localSheetId="0" hidden="1">Sheet1!$M$187</definedName>
    <definedName name="QB_ROW_419360" localSheetId="0" hidden="1">Sheet1!$M$189</definedName>
    <definedName name="QB_ROW_420060" localSheetId="0" hidden="1">Sheet1!$M$183</definedName>
    <definedName name="QB_ROW_420360" localSheetId="0" hidden="1">Sheet1!$M$186</definedName>
    <definedName name="QB_ROW_421050" localSheetId="0" hidden="1">Sheet1!$L$194</definedName>
    <definedName name="QB_ROW_421350" localSheetId="0" hidden="1">Sheet1!$L$199</definedName>
    <definedName name="QB_ROW_422050" localSheetId="0" hidden="1">Sheet1!$L$200</definedName>
    <definedName name="QB_ROW_422350" localSheetId="0" hidden="1">Sheet1!$L$204</definedName>
    <definedName name="QB_ROW_423050" localSheetId="0" hidden="1">Sheet1!$L$205</definedName>
    <definedName name="QB_ROW_423350" localSheetId="0" hidden="1">Sheet1!$L$207</definedName>
    <definedName name="QB_ROW_424050" localSheetId="0" hidden="1">Sheet1!$L$215</definedName>
    <definedName name="QB_ROW_424350" localSheetId="0" hidden="1">Sheet1!$L$218</definedName>
    <definedName name="QB_ROW_425050" localSheetId="0" hidden="1">Sheet1!$L$211</definedName>
    <definedName name="QB_ROW_425350" localSheetId="0" hidden="1">Sheet1!$L$214</definedName>
    <definedName name="QB_ROW_426060" localSheetId="0" hidden="1">Sheet1!$M$225</definedName>
    <definedName name="QB_ROW_426360" localSheetId="0" hidden="1">Sheet1!$M$228</definedName>
    <definedName name="QB_ROW_428060" localSheetId="0" hidden="1">Sheet1!$M$229</definedName>
    <definedName name="QB_ROW_428360" localSheetId="0" hidden="1">Sheet1!$M$232</definedName>
    <definedName name="QB_ROW_429050" localSheetId="0" hidden="1">Sheet1!$L$221</definedName>
    <definedName name="QB_ROW_429350" localSheetId="0" hidden="1">Sheet1!$L$237</definedName>
    <definedName name="QB_ROW_431040" localSheetId="0" hidden="1">Sheet1!$K$56</definedName>
    <definedName name="QB_ROW_431340" localSheetId="0" hidden="1">Sheet1!$K$94</definedName>
    <definedName name="QB_ROW_433040" localSheetId="0" hidden="1">Sheet1!$K$174</definedName>
    <definedName name="QB_ROW_433340" localSheetId="0" hidden="1">Sheet1!$K$191</definedName>
    <definedName name="QB_ROW_440260" localSheetId="0" hidden="1">Sheet1!$M$48</definedName>
    <definedName name="QB_ROW_449260" localSheetId="0" hidden="1">Sheet1!$M$66</definedName>
    <definedName name="QB_ROW_451260" localSheetId="0" hidden="1">Sheet1!$M$72</definedName>
    <definedName name="QB_ROW_456050" localSheetId="0" hidden="1">Sheet1!$L$8</definedName>
    <definedName name="QB_ROW_456350" localSheetId="0" hidden="1">Sheet1!$L$13</definedName>
    <definedName name="QB_ROW_457050" localSheetId="0" hidden="1">Sheet1!$L$18</definedName>
    <definedName name="QB_ROW_457350" localSheetId="0" hidden="1">Sheet1!$L$21</definedName>
    <definedName name="QB_ROW_458260" localSheetId="0" hidden="1">Sheet1!$M$47</definedName>
    <definedName name="QB_ROW_459050" localSheetId="0" hidden="1">Sheet1!$L$34</definedName>
    <definedName name="QB_ROW_459260" localSheetId="0" hidden="1">Sheet1!$M$44</definedName>
    <definedName name="QB_ROW_459350" localSheetId="0" hidden="1">Sheet1!$L$45</definedName>
    <definedName name="QB_ROW_461260" localSheetId="0" hidden="1">Sheet1!$M$27</definedName>
    <definedName name="QB_ROW_477030" localSheetId="0" hidden="1">Sheet1!$J$268</definedName>
    <definedName name="QB_ROW_477330" localSheetId="0" hidden="1">Sheet1!$J$275</definedName>
    <definedName name="QB_ROW_495240" localSheetId="0" hidden="1">Sheet1!$K$257</definedName>
    <definedName name="QB_ROW_503260" localSheetId="0" hidden="1">Sheet1!$M$36</definedName>
    <definedName name="QB_ROW_506250" localSheetId="0" hidden="1">Sheet1!$L$243</definedName>
    <definedName name="QB_ROW_520240" localSheetId="0" hidden="1">Sheet1!$K$52</definedName>
    <definedName name="QB_ROW_532260" localSheetId="0" hidden="1">Sheet1!$M$70</definedName>
    <definedName name="QB_ROW_596030" localSheetId="0" hidden="1">Sheet1!$J$256</definedName>
    <definedName name="QB_ROW_596330" localSheetId="0" hidden="1">Sheet1!$J$267</definedName>
    <definedName name="QB_ROW_597030" localSheetId="0" hidden="1">Sheet1!$J$276</definedName>
    <definedName name="QB_ROW_597330" localSheetId="0" hidden="1">Sheet1!$J$279</definedName>
    <definedName name="QB_ROW_598240" localSheetId="0" hidden="1">Sheet1!$K$258</definedName>
    <definedName name="QB_ROW_599240" localSheetId="0" hidden="1">Sheet1!$K$260</definedName>
    <definedName name="QB_ROW_600030" localSheetId="0" hidden="1">Sheet1!$J$252</definedName>
    <definedName name="QB_ROW_600330" localSheetId="0" hidden="1">Sheet1!$J$255</definedName>
    <definedName name="QB_ROW_602240" localSheetId="0" hidden="1">Sheet1!$K$270</definedName>
    <definedName name="QB_ROW_607260" localSheetId="0" hidden="1">Sheet1!$M$98</definedName>
    <definedName name="QB_ROW_609250" localSheetId="0" hidden="1">Sheet1!$L$210</definedName>
    <definedName name="QB_ROW_613240" localSheetId="0" hidden="1">Sheet1!$K$261</definedName>
    <definedName name="QB_ROW_614270" localSheetId="0" hidden="1">Sheet1!$N$118</definedName>
    <definedName name="QB_ROW_615240" localSheetId="0" hidden="1">Sheet1!$K$262</definedName>
    <definedName name="QB_ROW_616270" localSheetId="0" hidden="1">Sheet1!$N$116</definedName>
    <definedName name="QB_ROW_619040" localSheetId="0" hidden="1">Sheet1!$K$239</definedName>
    <definedName name="QB_ROW_619340" localSheetId="0" hidden="1">Sheet1!$K$247</definedName>
    <definedName name="QB_ROW_620250" localSheetId="0" hidden="1">Sheet1!$L$240</definedName>
    <definedName name="QB_ROW_621250" localSheetId="0" hidden="1">Sheet1!$L$241</definedName>
    <definedName name="QB_ROW_622260" localSheetId="0" hidden="1">Sheet1!$M$160</definedName>
    <definedName name="QB_ROW_637240" localSheetId="0" hidden="1">Sheet1!$K$264</definedName>
    <definedName name="QB_ROW_640240" localSheetId="0" hidden="1">Sheet1!$K$263</definedName>
    <definedName name="QB_ROW_641240" localSheetId="0" hidden="1">Sheet1!$K$272</definedName>
    <definedName name="QB_ROW_642240" localSheetId="0" hidden="1">Sheet1!$K$271</definedName>
    <definedName name="QB_ROW_647240" localSheetId="0" hidden="1">Sheet1!$K$277</definedName>
    <definedName name="QB_ROW_648240" localSheetId="0" hidden="1">Sheet1!$K$266</definedName>
    <definedName name="QB_ROW_649240" localSheetId="0" hidden="1">Sheet1!$K$265</definedName>
    <definedName name="QB_ROW_650240" localSheetId="0" hidden="1">Sheet1!$K$278</definedName>
    <definedName name="QB_ROW_654240" localSheetId="0" hidden="1">Sheet1!$K$284</definedName>
    <definedName name="QB_ROW_667230" localSheetId="0" hidden="1">Sheet1!$J$282</definedName>
    <definedName name="QB_ROW_670240" localSheetId="0" hidden="1">Sheet1!$K$254</definedName>
    <definedName name="QB_ROW_672240" localSheetId="0" hidden="1">Sheet1!$K$273</definedName>
    <definedName name="QB_ROW_673240" localSheetId="0" hidden="1">Sheet1!$K$274</definedName>
    <definedName name="QB_ROW_683230" localSheetId="0" hidden="1">Sheet1!$J$288</definedName>
    <definedName name="QB_ROW_684230" localSheetId="0" hidden="1">Sheet1!$J$290</definedName>
    <definedName name="QB_ROW_687230" localSheetId="0" hidden="1">Sheet1!$J$289</definedName>
    <definedName name="QB_ROW_688230" localSheetId="0" hidden="1">Sheet1!$J$291</definedName>
    <definedName name="QB_ROW_693250" localSheetId="0" hidden="1">Sheet1!$L$244</definedName>
    <definedName name="QB_ROW_694250" localSheetId="0" hidden="1">Sheet1!$L$245</definedName>
    <definedName name="QB_ROW_695250" localSheetId="0" hidden="1">Sheet1!$L$246</definedName>
    <definedName name="QB_ROW_698240" localSheetId="0" hidden="1">Sheet1!$K$285</definedName>
    <definedName name="QB_ROW_700050" localSheetId="0" hidden="1">Sheet1!$L$46</definedName>
    <definedName name="QB_ROW_700350" localSheetId="0" hidden="1">Sheet1!$L$50</definedName>
    <definedName name="QB_ROW_701260" localSheetId="0" hidden="1">Sheet1!$M$49</definedName>
    <definedName name="QB_ROW_708240" localSheetId="0" hidden="1">Sheet1!$K$286</definedName>
    <definedName name="QB_ROW_709030" localSheetId="0" hidden="1">Sheet1!$J$283</definedName>
    <definedName name="QB_ROW_709330" localSheetId="0" hidden="1">Sheet1!$J$287</definedName>
    <definedName name="QB_ROW_711050" localSheetId="0" hidden="1">Sheet1!$L$23</definedName>
    <definedName name="QB_ROW_711350" localSheetId="0" hidden="1">Sheet1!$L$32</definedName>
    <definedName name="QB_ROW_714060" localSheetId="0" hidden="1">Sheet1!$M$120</definedName>
    <definedName name="QB_ROW_714360" localSheetId="0" hidden="1">Sheet1!$M$123</definedName>
    <definedName name="QB_ROW_715270" localSheetId="0" hidden="1">Sheet1!$N$121</definedName>
    <definedName name="QB_ROW_717270" localSheetId="0" hidden="1">Sheet1!$N$122</definedName>
    <definedName name="QB_ROW_718060" localSheetId="0" hidden="1">Sheet1!$M$233</definedName>
    <definedName name="QB_ROW_718360" localSheetId="0" hidden="1">Sheet1!$M$236</definedName>
    <definedName name="QB_ROW_719270" localSheetId="0" hidden="1">Sheet1!$N$234</definedName>
    <definedName name="QB_ROW_720270" localSheetId="0" hidden="1">Sheet1!$N$235</definedName>
    <definedName name="QB_ROW_7270" localSheetId="0" hidden="1">Sheet1!$N$85</definedName>
    <definedName name="QB_ROW_76260" localSheetId="0" hidden="1">Sheet1!$M$9</definedName>
    <definedName name="QB_ROW_77260" localSheetId="0" hidden="1">Sheet1!$M$10</definedName>
    <definedName name="QB_ROW_78260" localSheetId="0" hidden="1">Sheet1!$M$11</definedName>
    <definedName name="QB_ROW_79260" localSheetId="0" hidden="1">Sheet1!$M$12</definedName>
    <definedName name="QB_ROW_82250" localSheetId="0" hidden="1">Sheet1!$L$14</definedName>
    <definedName name="QB_ROW_83250" localSheetId="0" hidden="1">Sheet1!$L$15</definedName>
    <definedName name="QB_ROW_84250" localSheetId="0" hidden="1">Sheet1!$L$16</definedName>
    <definedName name="QB_ROW_86250" localSheetId="0" hidden="1">Sheet1!$L$17</definedName>
    <definedName name="QB_ROW_86321" localSheetId="0" hidden="1">Sheet1!$I$54</definedName>
    <definedName name="QB_ROW_87260" localSheetId="0" hidden="1">Sheet1!$M$19</definedName>
    <definedName name="QB_ROW_89260" localSheetId="0" hidden="1">Sheet1!$M$20</definedName>
    <definedName name="QB_ROW_91250" localSheetId="0" hidden="1">Sheet1!$L$22</definedName>
    <definedName name="QB_ROW_92260" localSheetId="0" hidden="1">Sheet1!$M$24</definedName>
    <definedName name="QB_ROW_93260" localSheetId="0" hidden="1">Sheet1!$M$26</definedName>
    <definedName name="QB_ROW_94260" localSheetId="0" hidden="1">Sheet1!$M$28</definedName>
    <definedName name="QB_ROW_95260" localSheetId="0" hidden="1">Sheet1!$M$29</definedName>
    <definedName name="QBCANSUPPORTUPDATE" localSheetId="0">TRUE</definedName>
    <definedName name="QBCOMPANYFILENAME" localSheetId="0">"F:\dewey beach.qbw"</definedName>
    <definedName name="QBENDDATE" localSheetId="0">20160630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"867f99dd41584b19b9c8310254219d4e"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8</definedName>
    <definedName name="QBSTARTDATE" localSheetId="0">20160601</definedName>
  </definedNames>
  <calcPr calcId="125725"/>
</workbook>
</file>

<file path=xl/calcChain.xml><?xml version="1.0" encoding="utf-8"?>
<calcChain xmlns="http://schemas.openxmlformats.org/spreadsheetml/2006/main">
  <c r="S291" i="1"/>
  <c r="S290"/>
  <c r="S289"/>
  <c r="S288"/>
  <c r="S286"/>
  <c r="S285"/>
  <c r="S284"/>
  <c r="S282"/>
  <c r="S278"/>
  <c r="S277"/>
  <c r="S275"/>
  <c r="S274"/>
  <c r="S273"/>
  <c r="S272"/>
  <c r="S271"/>
  <c r="S270"/>
  <c r="S269"/>
  <c r="S266"/>
  <c r="S265"/>
  <c r="S264"/>
  <c r="S263"/>
  <c r="S262"/>
  <c r="S261"/>
  <c r="S260"/>
  <c r="S259"/>
  <c r="S258"/>
  <c r="S257"/>
  <c r="S255"/>
  <c r="S254"/>
  <c r="S253"/>
  <c r="S246"/>
  <c r="S245"/>
  <c r="S244"/>
  <c r="S243"/>
  <c r="S242"/>
  <c r="S241"/>
  <c r="S240"/>
  <c r="S235"/>
  <c r="S234"/>
  <c r="S231"/>
  <c r="S230"/>
  <c r="S228"/>
  <c r="S227"/>
  <c r="S226"/>
  <c r="S224"/>
  <c r="S223"/>
  <c r="S222"/>
  <c r="S217"/>
  <c r="S216"/>
  <c r="S214"/>
  <c r="S213"/>
  <c r="S212"/>
  <c r="S210"/>
  <c r="S207"/>
  <c r="S206"/>
  <c r="S203"/>
  <c r="S202"/>
  <c r="S201"/>
  <c r="S198"/>
  <c r="S197"/>
  <c r="S196"/>
  <c r="S195"/>
  <c r="S193"/>
  <c r="S188"/>
  <c r="S185"/>
  <c r="S184"/>
  <c r="S181"/>
  <c r="S180"/>
  <c r="S178"/>
  <c r="S177"/>
  <c r="S176"/>
  <c r="S171"/>
  <c r="S170"/>
  <c r="S169"/>
  <c r="S166"/>
  <c r="S165"/>
  <c r="S164"/>
  <c r="S163"/>
  <c r="S161"/>
  <c r="S160"/>
  <c r="S154"/>
  <c r="S153"/>
  <c r="S150"/>
  <c r="S149"/>
  <c r="S148"/>
  <c r="S145"/>
  <c r="S144"/>
  <c r="S142"/>
  <c r="S141"/>
  <c r="S140"/>
  <c r="S139"/>
  <c r="S137"/>
  <c r="S136"/>
  <c r="S135"/>
  <c r="S134"/>
  <c r="S133"/>
  <c r="S132"/>
  <c r="S126"/>
  <c r="S125"/>
  <c r="S122"/>
  <c r="S121"/>
  <c r="S118"/>
  <c r="S117"/>
  <c r="S116"/>
  <c r="S115"/>
  <c r="S114"/>
  <c r="S113"/>
  <c r="S110"/>
  <c r="S109"/>
  <c r="S106"/>
  <c r="S105"/>
  <c r="S104"/>
  <c r="S103"/>
  <c r="S101"/>
  <c r="S100"/>
  <c r="S99"/>
  <c r="S98"/>
  <c r="S97"/>
  <c r="S92"/>
  <c r="S91"/>
  <c r="S88"/>
  <c r="S87"/>
  <c r="S86"/>
  <c r="S85"/>
  <c r="S82"/>
  <c r="S81"/>
  <c r="S78"/>
  <c r="S77"/>
  <c r="S76"/>
  <c r="S75"/>
  <c r="S74"/>
  <c r="S72"/>
  <c r="S71"/>
  <c r="S70"/>
  <c r="S69"/>
  <c r="S68"/>
  <c r="S67"/>
  <c r="S66"/>
  <c r="S65"/>
  <c r="S64"/>
  <c r="S63"/>
  <c r="S62"/>
  <c r="S61"/>
  <c r="S60"/>
  <c r="S59"/>
  <c r="S58"/>
  <c r="S49"/>
  <c r="S48"/>
  <c r="S47"/>
  <c r="S44"/>
  <c r="S43"/>
  <c r="S42"/>
  <c r="S41"/>
  <c r="S40"/>
  <c r="S39"/>
  <c r="S38"/>
  <c r="S37"/>
  <c r="S36"/>
  <c r="S35"/>
  <c r="S33"/>
  <c r="S31"/>
  <c r="S30"/>
  <c r="S29"/>
  <c r="S28"/>
  <c r="S26"/>
  <c r="S25"/>
  <c r="S24"/>
  <c r="S22"/>
  <c r="S20"/>
  <c r="S19"/>
  <c r="S17"/>
  <c r="S16"/>
  <c r="S15"/>
  <c r="S14"/>
  <c r="S12"/>
  <c r="S11"/>
  <c r="S10"/>
  <c r="S9"/>
  <c r="S7"/>
  <c r="S6"/>
  <c r="E291"/>
  <c r="E290"/>
  <c r="E289"/>
  <c r="E288"/>
  <c r="E286"/>
  <c r="E285"/>
  <c r="E284"/>
  <c r="E282"/>
  <c r="E278"/>
  <c r="E277"/>
  <c r="E274"/>
  <c r="E273"/>
  <c r="E272"/>
  <c r="E271"/>
  <c r="E270"/>
  <c r="E269"/>
  <c r="E266"/>
  <c r="E265"/>
  <c r="E264"/>
  <c r="E263"/>
  <c r="E262"/>
  <c r="E261"/>
  <c r="E260"/>
  <c r="E259"/>
  <c r="E258"/>
  <c r="E257"/>
  <c r="E255"/>
  <c r="E254"/>
  <c r="E253"/>
  <c r="E246"/>
  <c r="E245"/>
  <c r="E244"/>
  <c r="E243"/>
  <c r="E242"/>
  <c r="E241"/>
  <c r="E240"/>
  <c r="E235"/>
  <c r="E234"/>
  <c r="E231"/>
  <c r="E230"/>
  <c r="E228"/>
  <c r="E227"/>
  <c r="E226"/>
  <c r="E224"/>
  <c r="E223"/>
  <c r="E222"/>
  <c r="E218"/>
  <c r="E217"/>
  <c r="E216"/>
  <c r="E214"/>
  <c r="E213"/>
  <c r="E212"/>
  <c r="E210"/>
  <c r="E206"/>
  <c r="E203"/>
  <c r="E202"/>
  <c r="E201"/>
  <c r="E198"/>
  <c r="E197"/>
  <c r="E196"/>
  <c r="E195"/>
  <c r="E193"/>
  <c r="E188"/>
  <c r="E185"/>
  <c r="E184"/>
  <c r="E182"/>
  <c r="E181"/>
  <c r="E180"/>
  <c r="E178"/>
  <c r="E177"/>
  <c r="E176"/>
  <c r="E170"/>
  <c r="E169"/>
  <c r="E166"/>
  <c r="E165"/>
  <c r="E164"/>
  <c r="E163"/>
  <c r="E161"/>
  <c r="E160"/>
  <c r="E154"/>
  <c r="E153"/>
  <c r="E148"/>
  <c r="E150"/>
  <c r="E149"/>
  <c r="E145"/>
  <c r="E144"/>
  <c r="E142"/>
  <c r="E141"/>
  <c r="E140"/>
  <c r="E139"/>
  <c r="E137"/>
  <c r="E136"/>
  <c r="E135"/>
  <c r="E134"/>
  <c r="E133"/>
  <c r="E132"/>
  <c r="E126"/>
  <c r="E125"/>
  <c r="E123"/>
  <c r="E122"/>
  <c r="E121"/>
  <c r="E114"/>
  <c r="E113"/>
  <c r="E118"/>
  <c r="E117"/>
  <c r="E116"/>
  <c r="E115"/>
  <c r="E110"/>
  <c r="E109"/>
  <c r="E106"/>
  <c r="E105"/>
  <c r="E104"/>
  <c r="E103"/>
  <c r="E101"/>
  <c r="E100"/>
  <c r="E99"/>
  <c r="E98"/>
  <c r="E97"/>
  <c r="E92"/>
  <c r="E91"/>
  <c r="E88"/>
  <c r="E87"/>
  <c r="E86"/>
  <c r="E85"/>
  <c r="E82"/>
  <c r="E81"/>
  <c r="E78"/>
  <c r="E77"/>
  <c r="E76"/>
  <c r="E75"/>
  <c r="E74"/>
  <c r="E72"/>
  <c r="E71"/>
  <c r="E70"/>
  <c r="E69"/>
  <c r="E68"/>
  <c r="E67"/>
  <c r="E66"/>
  <c r="E65"/>
  <c r="E64"/>
  <c r="E63"/>
  <c r="E62"/>
  <c r="E61"/>
  <c r="E60"/>
  <c r="E59"/>
  <c r="E58"/>
  <c r="E49"/>
  <c r="E48"/>
  <c r="E47"/>
  <c r="E44"/>
  <c r="E43"/>
  <c r="E42"/>
  <c r="E41"/>
  <c r="E40"/>
  <c r="E39"/>
  <c r="E38"/>
  <c r="E37"/>
  <c r="E36"/>
  <c r="E35"/>
  <c r="E33"/>
  <c r="E31"/>
  <c r="E30"/>
  <c r="E29"/>
  <c r="E28"/>
  <c r="E26"/>
  <c r="E25"/>
  <c r="E24"/>
  <c r="E22"/>
  <c r="E20"/>
  <c r="E19"/>
  <c r="E17"/>
  <c r="E16"/>
  <c r="E15"/>
  <c r="E14"/>
  <c r="E12"/>
  <c r="E11"/>
  <c r="E10"/>
  <c r="E9"/>
  <c r="E7"/>
  <c r="E6"/>
  <c r="Q292"/>
  <c r="U287"/>
  <c r="U292" s="1"/>
  <c r="Q287"/>
  <c r="O287"/>
  <c r="O292" s="1"/>
  <c r="S292" s="1"/>
  <c r="C287"/>
  <c r="C292" s="1"/>
  <c r="A287"/>
  <c r="A292" s="1"/>
  <c r="E292" s="1"/>
  <c r="O279"/>
  <c r="S279" s="1"/>
  <c r="A279"/>
  <c r="E279" s="1"/>
  <c r="U275"/>
  <c r="Q275"/>
  <c r="O275"/>
  <c r="C275"/>
  <c r="A275"/>
  <c r="E275" s="1"/>
  <c r="O267"/>
  <c r="S267" s="1"/>
  <c r="A267"/>
  <c r="E267" s="1"/>
  <c r="U255"/>
  <c r="Q255"/>
  <c r="Q280" s="1"/>
  <c r="Q293" s="1"/>
  <c r="O255"/>
  <c r="C255"/>
  <c r="C280" s="1"/>
  <c r="A255"/>
  <c r="U247"/>
  <c r="Q247"/>
  <c r="O247"/>
  <c r="S247" s="1"/>
  <c r="C247"/>
  <c r="A247"/>
  <c r="E247" s="1"/>
  <c r="O236"/>
  <c r="S236" s="1"/>
  <c r="A236"/>
  <c r="E236" s="1"/>
  <c r="U232"/>
  <c r="Q232"/>
  <c r="O232"/>
  <c r="S232" s="1"/>
  <c r="C232"/>
  <c r="A232"/>
  <c r="E232" s="1"/>
  <c r="U228"/>
  <c r="U237" s="1"/>
  <c r="U238" s="1"/>
  <c r="Q228"/>
  <c r="Q237" s="1"/>
  <c r="Q238" s="1"/>
  <c r="O228"/>
  <c r="C228"/>
  <c r="C237" s="1"/>
  <c r="C238" s="1"/>
  <c r="A228"/>
  <c r="U219"/>
  <c r="C219"/>
  <c r="A219"/>
  <c r="E219" s="1"/>
  <c r="U218"/>
  <c r="Q218"/>
  <c r="O218"/>
  <c r="S218" s="1"/>
  <c r="C218"/>
  <c r="A218"/>
  <c r="U214"/>
  <c r="Q214"/>
  <c r="Q219" s="1"/>
  <c r="O214"/>
  <c r="C214"/>
  <c r="A214"/>
  <c r="U208"/>
  <c r="U207"/>
  <c r="Q207"/>
  <c r="O207"/>
  <c r="C207"/>
  <c r="A207"/>
  <c r="E207" s="1"/>
  <c r="U204"/>
  <c r="Q204"/>
  <c r="O204"/>
  <c r="S204" s="1"/>
  <c r="C204"/>
  <c r="A204"/>
  <c r="E204" s="1"/>
  <c r="U199"/>
  <c r="Q199"/>
  <c r="Q208" s="1"/>
  <c r="O199"/>
  <c r="S199" s="1"/>
  <c r="C199"/>
  <c r="C208" s="1"/>
  <c r="A199"/>
  <c r="C190"/>
  <c r="C191" s="1"/>
  <c r="U189"/>
  <c r="Q189"/>
  <c r="O189"/>
  <c r="S189" s="1"/>
  <c r="C189"/>
  <c r="A189"/>
  <c r="E189" s="1"/>
  <c r="U186"/>
  <c r="Q186"/>
  <c r="O186"/>
  <c r="S186" s="1"/>
  <c r="C186"/>
  <c r="A186"/>
  <c r="E186" s="1"/>
  <c r="U182"/>
  <c r="U190" s="1"/>
  <c r="U191" s="1"/>
  <c r="Q182"/>
  <c r="Q190" s="1"/>
  <c r="Q191" s="1"/>
  <c r="O182"/>
  <c r="S182" s="1"/>
  <c r="C182"/>
  <c r="A182"/>
  <c r="C173"/>
  <c r="C172"/>
  <c r="U171"/>
  <c r="Q171"/>
  <c r="O171"/>
  <c r="C171"/>
  <c r="A171"/>
  <c r="E171" s="1"/>
  <c r="U167"/>
  <c r="U172" s="1"/>
  <c r="U173" s="1"/>
  <c r="Q167"/>
  <c r="Q172" s="1"/>
  <c r="Q173" s="1"/>
  <c r="O167"/>
  <c r="S167" s="1"/>
  <c r="C167"/>
  <c r="A167"/>
  <c r="E167" s="1"/>
  <c r="U155"/>
  <c r="Q155"/>
  <c r="O155"/>
  <c r="S155" s="1"/>
  <c r="C155"/>
  <c r="A155"/>
  <c r="E155" s="1"/>
  <c r="U151"/>
  <c r="Q151"/>
  <c r="O151"/>
  <c r="S151" s="1"/>
  <c r="C151"/>
  <c r="A151"/>
  <c r="E151" s="1"/>
  <c r="U146"/>
  <c r="Q146"/>
  <c r="O146"/>
  <c r="S146" s="1"/>
  <c r="C146"/>
  <c r="A146"/>
  <c r="E146" s="1"/>
  <c r="U142"/>
  <c r="U156" s="1"/>
  <c r="U157" s="1"/>
  <c r="Q142"/>
  <c r="Q156" s="1"/>
  <c r="Q157" s="1"/>
  <c r="O142"/>
  <c r="C142"/>
  <c r="C156" s="1"/>
  <c r="C157" s="1"/>
  <c r="A142"/>
  <c r="U127"/>
  <c r="Q127"/>
  <c r="O127"/>
  <c r="S127" s="1"/>
  <c r="C127"/>
  <c r="A127"/>
  <c r="E127" s="1"/>
  <c r="O123"/>
  <c r="S123" s="1"/>
  <c r="A123"/>
  <c r="U119"/>
  <c r="U128" s="1"/>
  <c r="U129" s="1"/>
  <c r="Q119"/>
  <c r="Q128" s="1"/>
  <c r="Q129" s="1"/>
  <c r="O119"/>
  <c r="S119" s="1"/>
  <c r="C119"/>
  <c r="A119"/>
  <c r="E119" s="1"/>
  <c r="U111"/>
  <c r="Q111"/>
  <c r="O111"/>
  <c r="S111" s="1"/>
  <c r="C111"/>
  <c r="A111"/>
  <c r="E111" s="1"/>
  <c r="U107"/>
  <c r="Q107"/>
  <c r="O107"/>
  <c r="S107" s="1"/>
  <c r="C107"/>
  <c r="C128" s="1"/>
  <c r="C129" s="1"/>
  <c r="A107"/>
  <c r="E107" s="1"/>
  <c r="U92"/>
  <c r="O92"/>
  <c r="A92"/>
  <c r="U89"/>
  <c r="U93" s="1"/>
  <c r="U94" s="1"/>
  <c r="Q89"/>
  <c r="Q93" s="1"/>
  <c r="Q94" s="1"/>
  <c r="O89"/>
  <c r="S89" s="1"/>
  <c r="C89"/>
  <c r="A89"/>
  <c r="E89" s="1"/>
  <c r="U83"/>
  <c r="Q83"/>
  <c r="O83"/>
  <c r="S83" s="1"/>
  <c r="C83"/>
  <c r="A83"/>
  <c r="E83" s="1"/>
  <c r="U79"/>
  <c r="Q79"/>
  <c r="O79"/>
  <c r="S79" s="1"/>
  <c r="C79"/>
  <c r="C93" s="1"/>
  <c r="C94" s="1"/>
  <c r="A79"/>
  <c r="E79" s="1"/>
  <c r="U50"/>
  <c r="O50"/>
  <c r="S50" s="1"/>
  <c r="A50"/>
  <c r="E50" s="1"/>
  <c r="U45"/>
  <c r="Q45"/>
  <c r="O45"/>
  <c r="S45" s="1"/>
  <c r="C45"/>
  <c r="C51" s="1"/>
  <c r="C53" s="1"/>
  <c r="C54" s="1"/>
  <c r="A45"/>
  <c r="E45" s="1"/>
  <c r="U32"/>
  <c r="Q32"/>
  <c r="O32"/>
  <c r="S32" s="1"/>
  <c r="C32"/>
  <c r="A32"/>
  <c r="E32" s="1"/>
  <c r="U21"/>
  <c r="Q21"/>
  <c r="O21"/>
  <c r="S21" s="1"/>
  <c r="C21"/>
  <c r="A21"/>
  <c r="E21" s="1"/>
  <c r="U13"/>
  <c r="U51" s="1"/>
  <c r="U53" s="1"/>
  <c r="U54" s="1"/>
  <c r="Q13"/>
  <c r="Q51" s="1"/>
  <c r="Q53" s="1"/>
  <c r="Q54" s="1"/>
  <c r="O13"/>
  <c r="S13" s="1"/>
  <c r="C13"/>
  <c r="A13"/>
  <c r="E13" s="1"/>
  <c r="O172" l="1"/>
  <c r="O173" s="1"/>
  <c r="S173" s="1"/>
  <c r="O280"/>
  <c r="S280" s="1"/>
  <c r="A208"/>
  <c r="E208" s="1"/>
  <c r="A172"/>
  <c r="A173" s="1"/>
  <c r="E173" s="1"/>
  <c r="S287"/>
  <c r="E287"/>
  <c r="E199"/>
  <c r="S172"/>
  <c r="A128"/>
  <c r="A129" s="1"/>
  <c r="E129" s="1"/>
  <c r="A280"/>
  <c r="U280"/>
  <c r="U293" s="1"/>
  <c r="O219"/>
  <c r="S219" s="1"/>
  <c r="A156"/>
  <c r="O128"/>
  <c r="A93"/>
  <c r="O237"/>
  <c r="A237"/>
  <c r="O208"/>
  <c r="S208" s="1"/>
  <c r="O190"/>
  <c r="A190"/>
  <c r="O156"/>
  <c r="O93"/>
  <c r="A51"/>
  <c r="O51"/>
  <c r="C248"/>
  <c r="C249" s="1"/>
  <c r="C294" s="1"/>
  <c r="Q248"/>
  <c r="Q249" s="1"/>
  <c r="Q294" s="1"/>
  <c r="U248"/>
  <c r="U249" s="1"/>
  <c r="C293"/>
  <c r="O293" l="1"/>
  <c r="S293" s="1"/>
  <c r="A293"/>
  <c r="E293" s="1"/>
  <c r="E280"/>
  <c r="A238"/>
  <c r="E238" s="1"/>
  <c r="E237"/>
  <c r="E172"/>
  <c r="O238"/>
  <c r="S238" s="1"/>
  <c r="S237"/>
  <c r="O191"/>
  <c r="S191" s="1"/>
  <c r="S190"/>
  <c r="A191"/>
  <c r="E191" s="1"/>
  <c r="E190"/>
  <c r="E128"/>
  <c r="O94"/>
  <c r="S94" s="1"/>
  <c r="S93"/>
  <c r="A94"/>
  <c r="E94" s="1"/>
  <c r="E93"/>
  <c r="O157"/>
  <c r="S157" s="1"/>
  <c r="S156"/>
  <c r="A157"/>
  <c r="E157" s="1"/>
  <c r="E156"/>
  <c r="O129"/>
  <c r="S129" s="1"/>
  <c r="S128"/>
  <c r="O53"/>
  <c r="S51"/>
  <c r="A53"/>
  <c r="E51"/>
  <c r="U294"/>
  <c r="O248" l="1"/>
  <c r="S248" s="1"/>
  <c r="A248"/>
  <c r="E248" s="1"/>
  <c r="O54"/>
  <c r="S53"/>
  <c r="A54"/>
  <c r="E53"/>
  <c r="A249" l="1"/>
  <c r="A294" s="1"/>
  <c r="E294" s="1"/>
  <c r="O249"/>
  <c r="S249" s="1"/>
  <c r="E249" l="1"/>
  <c r="O294"/>
  <c r="S294" s="1"/>
</calcChain>
</file>

<file path=xl/sharedStrings.xml><?xml version="1.0" encoding="utf-8"?>
<sst xmlns="http://schemas.openxmlformats.org/spreadsheetml/2006/main" count="299" uniqueCount="298">
  <si>
    <t>Jun 16</t>
  </si>
  <si>
    <t>Budget</t>
  </si>
  <si>
    <t>Apr - Jun 16</t>
  </si>
  <si>
    <t>YTD Budget</t>
  </si>
  <si>
    <t>Annual Budget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</si>
  <si>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</si>
  <si>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</si>
  <si>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</si>
  <si>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</si>
  <si>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</si>
  <si>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</si>
  <si>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</si>
  <si>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</si>
  <si>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</si>
  <si>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</si>
  <si>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</si>
  <si>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</si>
  <si>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</si>
  <si>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</si>
  <si>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</si>
  <si>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</si>
  <si>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</si>
  <si>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</si>
  <si>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</si>
  <si>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</si>
  <si>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401300 · Fines Collected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</si>
  <si>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</si>
  <si>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</si>
  <si>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</si>
  <si>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</si>
  <si>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</si>
  <si>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</si>
  <si>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4014300 · Capias/Contempt Charges</t>
  </si>
  <si>
    <t>4014414 · Ord Fines - Other Courts</t>
  </si>
  <si>
    <t>Total 401300 · Fines Collected</t>
  </si>
  <si>
    <t>4016010 · Bldg Permit Fees</t>
  </si>
  <si>
    <t>8010000 · Other Fines and Revenue</t>
  </si>
  <si>
    <t>4016060 · Public Hearing Fees</t>
  </si>
  <si>
    <t>8010050 · Bus&amp; Rental License Fines</t>
  </si>
  <si>
    <t>8010100 · Gain/Loss Sale of Equipment</t>
  </si>
  <si>
    <t>8010210 · Interest Income</t>
  </si>
  <si>
    <t>8010230 · ATM Income</t>
  </si>
  <si>
    <t>8010300 · Copies</t>
  </si>
  <si>
    <t>8010330 · Police/Court Reports</t>
  </si>
  <si>
    <t>8010380 · Dog Licenses</t>
  </si>
  <si>
    <t>8010386 · Misc Income</t>
  </si>
  <si>
    <t>8010000 · Other Fines and Revenue - Other</t>
  </si>
  <si>
    <t>Total 8010000 · Other Fines and Revenue</t>
  </si>
  <si>
    <t>8010200 · Investments</t>
  </si>
  <si>
    <t>8010211 · Investment Income</t>
  </si>
  <si>
    <t>8010215 · Unreali Gains/Losses Invest.</t>
  </si>
  <si>
    <t>8010216 · Investment Fees</t>
  </si>
  <si>
    <t>Total 8010200 · Investments</t>
  </si>
  <si>
    <t>Total 400 · Operating Income</t>
  </si>
  <si>
    <t>8090070 · Bayard Avenue Project Revenue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</si>
  <si>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</si>
  <si>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</si>
  <si>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</si>
  <si>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</si>
  <si>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</si>
  <si>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</si>
  <si>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</si>
  <si>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</si>
  <si>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</si>
  <si>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</si>
  <si>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</si>
  <si>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</si>
  <si>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</si>
  <si>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</si>
  <si>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</si>
  <si>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</si>
  <si>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</si>
  <si>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6010320 · 5 Year Comprehensive Plan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</si>
  <si>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</si>
  <si>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</si>
  <si>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</si>
  <si>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</si>
  <si>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</si>
  <si>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</si>
  <si>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</si>
  <si>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</si>
  <si>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</si>
  <si>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</si>
  <si>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</si>
  <si>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</si>
  <si>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</si>
  <si>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</si>
  <si>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</si>
  <si>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</si>
  <si>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</si>
  <si>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</si>
  <si>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</si>
  <si>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</si>
  <si>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6010120 · Gas/Mileage Reimburse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</si>
  <si>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</si>
  <si>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</si>
  <si>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</si>
  <si>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</si>
  <si>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</si>
  <si>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</si>
  <si>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</si>
  <si>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</si>
  <si>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</si>
  <si>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</si>
  <si>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</si>
  <si>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</si>
  <si>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</si>
  <si>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</si>
  <si>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</si>
  <si>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</si>
  <si>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</si>
  <si>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</si>
  <si>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</si>
  <si>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</si>
  <si>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</si>
  <si>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</si>
  <si>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</si>
  <si>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</si>
  <si>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</si>
  <si>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</si>
  <si>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6020192 · Pension Funds Received</t>
  </si>
  <si>
    <t>Total 602P · Payroll &amp; HR Expenses</t>
  </si>
  <si>
    <t>602PA · AdminPayroll&amp;HR</t>
  </si>
  <si>
    <t>6020040 · Admin Salary &amp; Wages</t>
  </si>
  <si>
    <t>6020095 · Admin Payroll Taxes</t>
  </si>
  <si>
    <t>Total 602PA · AdminPayroll&amp;HR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</si>
  <si>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</si>
  <si>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</si>
  <si>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</si>
  <si>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</si>
  <si>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</si>
  <si>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</si>
  <si>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</si>
  <si>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</si>
  <si>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</si>
  <si>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</si>
  <si>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</si>
  <si>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</si>
  <si>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</si>
  <si>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</si>
  <si>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</si>
  <si>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</si>
  <si>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</si>
  <si>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6030180 · Supplies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</si>
  <si>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</si>
  <si>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</si>
  <si>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</si>
  <si>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</si>
  <si>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</si>
  <si>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</si>
  <si>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</si>
  <si>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</si>
  <si>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</si>
  <si>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</si>
  <si>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</si>
  <si>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</si>
  <si>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</si>
  <si>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</si>
  <si>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</si>
  <si>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</si>
  <si>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</si>
  <si>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</si>
  <si>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6040210 · Misc</t>
  </si>
  <si>
    <t>6040260 · Ct  Security Surcharge Expense</t>
  </si>
  <si>
    <t>604A · Administrative Courts</t>
  </si>
  <si>
    <t>6040070 · Insurance</t>
  </si>
  <si>
    <t>6040100 · Legal Ads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</si>
  <si>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</si>
  <si>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</si>
  <si>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</si>
  <si>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</si>
  <si>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</si>
  <si>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</si>
  <si>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</si>
  <si>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</si>
  <si>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</si>
  <si>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</si>
  <si>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</si>
  <si>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</si>
  <si>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</si>
  <si>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</si>
  <si>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</si>
  <si>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</si>
  <si>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</si>
  <si>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</si>
  <si>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</si>
  <si>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</si>
  <si>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</si>
  <si>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</si>
  <si>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</si>
  <si>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</si>
  <si>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</si>
  <si>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</si>
  <si>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</si>
  <si>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</si>
  <si>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</si>
  <si>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</si>
  <si>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</si>
  <si>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6060100 · Legal Ads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</si>
  <si>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</si>
  <si>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</si>
  <si>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</si>
  <si>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</si>
  <si>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</si>
  <si>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</si>
  <si>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</si>
  <si>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</si>
  <si>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</si>
  <si>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</si>
  <si>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</si>
  <si>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</si>
  <si>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</si>
  <si>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6070065 · Equipment Maintenance &amp; Supply</t>
  </si>
  <si>
    <t>607A · Administrative Life Saving Sta</t>
  </si>
  <si>
    <t>6070070 · Insurance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</si>
  <si>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</si>
  <si>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</si>
  <si>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</si>
  <si>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</si>
  <si>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</si>
  <si>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</si>
  <si>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</si>
  <si>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</si>
  <si>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</si>
  <si>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</si>
  <si>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</si>
  <si>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</si>
  <si>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</si>
  <si>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</si>
  <si>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6080100 · Legal Ads</t>
  </si>
  <si>
    <t>Total 608A · Administrative Monitors</t>
  </si>
  <si>
    <t>608P · Payroll &amp; HR Expenses</t>
  </si>
  <si>
    <t>6080010 · Salaries &amp; Wages</t>
  </si>
  <si>
    <t>6080050 · Payroll Taxes</t>
  </si>
  <si>
    <t>Total 608P · Payroll &amp; HR Expenses</t>
  </si>
  <si>
    <t>608PA · Seasonal Admin Pay&amp;HR</t>
  </si>
  <si>
    <t>6080060 · Admin Salary &amp; Wages</t>
  </si>
  <si>
    <t>6080061 · Admin Payroll Taxes</t>
  </si>
  <si>
    <t>Total 608PA · Seasonal Admin Pay&amp;HR</t>
  </si>
  <si>
    <t>Total 60801 · Seasonal PD Operating</t>
  </si>
  <si>
    <t>Total 608 · Seasonal PD</t>
  </si>
  <si>
    <t>609 · Town Operating</t>
  </si>
  <si>
    <t>6090100 · Equipment/Asset  Purchase</t>
  </si>
  <si>
    <t>6090101 · Leave Bank Time Payout</t>
  </si>
  <si>
    <t>6090102 · Employee Bonus's</t>
  </si>
  <si>
    <t>6090103 · Other OperatingCosts-Bayard Ave</t>
  </si>
  <si>
    <t>6090106 · Beautification</t>
  </si>
  <si>
    <t>6090107 · Police Analytial Review</t>
  </si>
  <si>
    <t>6090108 · Rainy Day Fund</t>
  </si>
  <si>
    <t>Total 609 · Town Operating</t>
  </si>
  <si>
    <t>Total Expense</t>
  </si>
  <si>
    <t>Net Ordinary Income</t>
  </si>
  <si>
    <t>Other Income/Expense</t>
  </si>
  <si>
    <t>Other Income</t>
  </si>
  <si>
    <t>9010000 · Admin Below-The-Line</t>
  </si>
  <si>
    <t>9010031 · Bayard Ave Loan Expense</t>
  </si>
  <si>
    <t>Total 9010000 · Admin Below-The-Line</t>
  </si>
  <si>
    <t>9020000 · Police Below-The-Line</t>
  </si>
  <si>
    <t>9020020 · Reimb Police Wages - Income</t>
  </si>
  <si>
    <t>9020021 · Reimb Police Wages - Payroll</t>
  </si>
  <si>
    <t>9020030 · Police Running&amp;Other Event Fees</t>
  </si>
  <si>
    <t>9020031 · Police Run&amp;OtherEvents- Payroll</t>
  </si>
  <si>
    <t>9020040 · Pension State Funding</t>
  </si>
  <si>
    <t>9020041 · Pension Expense Offset</t>
  </si>
  <si>
    <t>9020050 · Other Police Grant Revenues</t>
  </si>
  <si>
    <t>9020051 · Other Police Grant Expenditures</t>
  </si>
  <si>
    <t>9020090 · Police Donations (Restr)</t>
  </si>
  <si>
    <t>9020091 · Police Donation Expend (Restr)</t>
  </si>
  <si>
    <t>Total 9020000 · Police Below-The-Line</t>
  </si>
  <si>
    <t>9030000 · Street Hwy Below-The-Line</t>
  </si>
  <si>
    <t>9030010 · Beautification Contributions</t>
  </si>
  <si>
    <t>9030011 · Beautification - Expense</t>
  </si>
  <si>
    <t>9030020 · Municipal St Aid Grant (Restr)</t>
  </si>
  <si>
    <t>9030021 · Municipal St Aid Expenditures</t>
  </si>
  <si>
    <t>9030040 · Other Streets Revenue</t>
  </si>
  <si>
    <t>9030041 · Other Streets Expense</t>
  </si>
  <si>
    <t>Total 9030000 · Street Hwy Below-The-Line</t>
  </si>
  <si>
    <t>9050000 · Lifeguards Below-The-Line</t>
  </si>
  <si>
    <t>9050090 · Lifeguards Donations (Restr)</t>
  </si>
  <si>
    <t>9050091 · Lifeguard Donation Expend (Rest</t>
  </si>
  <si>
    <t>Total 9050000 · Lifeguards Below-The-Line</t>
  </si>
  <si>
    <t>Total Other Income</t>
  </si>
  <si>
    <t>Other Expense</t>
  </si>
  <si>
    <t>9500115 · Technology Improvements</t>
  </si>
  <si>
    <t>9510000 · Town Hall Property Buildout</t>
  </si>
  <si>
    <t>9510010 · Extraordinary DBE Exp</t>
  </si>
  <si>
    <t>9510020 · Extraordin DBE Property Income</t>
  </si>
  <si>
    <t>9510030 · Town Hall Property Reno Expense</t>
  </si>
  <si>
    <t>Total 9510000 · Town Hall Property Buildout</t>
  </si>
  <si>
    <t>9540000 · 3% Trans Tax to Comp Plan</t>
  </si>
  <si>
    <t>9545000 · 5%TransTax to TranTaxRecoupAcct</t>
  </si>
  <si>
    <t>9550000 · 20% Bldg Permit to Street</t>
  </si>
  <si>
    <t>9560000 · 5%ParkPermit to Signs,striping</t>
  </si>
  <si>
    <t>Total Other Expense</t>
  </si>
  <si>
    <t>Net Other Income</t>
  </si>
  <si>
    <t>Net Income</t>
  </si>
  <si>
    <t>$$DIFF</t>
  </si>
  <si>
    <t>9010020 · DEMA Revenue</t>
  </si>
</sst>
</file>

<file path=xl/styles.xml><?xml version="1.0" encoding="utf-8"?>
<styleSheet xmlns="http://schemas.openxmlformats.org/spreadsheetml/2006/main">
  <numFmts count="1">
    <numFmt numFmtId="164" formatCode="#,##0;\-#,##0"/>
  </numFmts>
  <fonts count="4">
    <font>
      <sz val="11"/>
      <color theme="1"/>
      <name val="Calibri"/>
      <family val="2"/>
      <scheme val="minor"/>
    </font>
    <font>
      <b/>
      <sz val="12"/>
      <color rgb="FF000000"/>
      <name val="Arial Unicode MS"/>
      <family val="2"/>
    </font>
    <font>
      <sz val="12"/>
      <color theme="1"/>
      <name val="Arial Unicode MS"/>
      <family val="2"/>
    </font>
    <font>
      <sz val="12"/>
      <color rgb="FF00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0" xfId="0" applyNumberFormat="1" applyFont="1"/>
    <xf numFmtId="49" fontId="2" fillId="0" borderId="0" xfId="0" applyNumberFormat="1" applyFont="1" applyBorder="1" applyAlignment="1">
      <alignment horizontal="centerContinuous"/>
    </xf>
    <xf numFmtId="49" fontId="2" fillId="0" borderId="1" xfId="0" applyNumberFormat="1" applyFont="1" applyBorder="1" applyAlignment="1">
      <alignment horizontal="centerContinuous"/>
    </xf>
    <xf numFmtId="0" fontId="2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/>
    <xf numFmtId="49" fontId="3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0" fontId="1" fillId="0" borderId="0" xfId="0" applyNumberFormat="1" applyFont="1"/>
    <xf numFmtId="0" fontId="2" fillId="0" borderId="0" xfId="0" applyNumberFormat="1" applyFont="1"/>
    <xf numFmtId="49" fontId="1" fillId="0" borderId="2" xfId="0" applyNumberFormat="1" applyFont="1" applyBorder="1" applyAlignment="1">
      <alignment horizontal="center" wrapText="1"/>
    </xf>
    <xf numFmtId="49" fontId="1" fillId="2" borderId="0" xfId="0" applyNumberFormat="1" applyFont="1" applyFill="1"/>
    <xf numFmtId="164" fontId="1" fillId="2" borderId="0" xfId="0" applyNumberFormat="1" applyFont="1" applyFill="1"/>
    <xf numFmtId="164" fontId="1" fillId="2" borderId="0" xfId="0" applyNumberFormat="1" applyFont="1" applyFill="1" applyBorder="1"/>
    <xf numFmtId="164" fontId="1" fillId="2" borderId="4" xfId="0" applyNumberFormat="1" applyFont="1" applyFill="1" applyBorder="1"/>
    <xf numFmtId="49" fontId="1" fillId="3" borderId="0" xfId="0" applyNumberFormat="1" applyFont="1" applyFill="1"/>
    <xf numFmtId="164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95"/>
  <sheetViews>
    <sheetView tabSelected="1" workbookViewId="0">
      <pane xSplit="1" ySplit="2" topLeftCell="B3" activePane="bottomRight" state="frozenSplit"/>
      <selection pane="topRight" activeCell="I1" sqref="I1"/>
      <selection pane="bottomLeft" activeCell="A3" sqref="A3"/>
      <selection pane="bottomRight" activeCell="B3" sqref="B3"/>
    </sheetView>
  </sheetViews>
  <sheetFormatPr defaultRowHeight="17.25" outlineLevelRow="4"/>
  <cols>
    <col min="1" max="1" width="11.42578125" style="18" bestFit="1" customWidth="1"/>
    <col min="2" max="2" width="2.28515625" style="18" customWidth="1"/>
    <col min="3" max="3" width="10.5703125" style="18" bestFit="1" customWidth="1"/>
    <col min="4" max="4" width="2.28515625" style="18" customWidth="1"/>
    <col min="5" max="5" width="10.5703125" style="18" bestFit="1" customWidth="1"/>
    <col min="6" max="6" width="2.28515625" style="18" customWidth="1"/>
    <col min="7" max="13" width="3" style="17" customWidth="1"/>
    <col min="14" max="14" width="52.28515625" style="17" bestFit="1" customWidth="1"/>
    <col min="15" max="15" width="15.42578125" style="18" bestFit="1" customWidth="1"/>
    <col min="16" max="16" width="2.28515625" style="18" customWidth="1"/>
    <col min="17" max="17" width="15.42578125" style="18" bestFit="1" customWidth="1"/>
    <col min="18" max="18" width="2.28515625" style="18" customWidth="1"/>
    <col min="19" max="19" width="11.42578125" style="18" bestFit="1" customWidth="1"/>
    <col min="20" max="20" width="2.28515625" style="18" customWidth="1"/>
    <col min="21" max="21" width="12.42578125" style="18" bestFit="1" customWidth="1"/>
    <col min="22" max="16384" width="9.140625" style="4"/>
  </cols>
  <sheetData>
    <row r="1" spans="1:21" ht="18" thickBot="1">
      <c r="A1" s="2"/>
      <c r="B1" s="3"/>
      <c r="C1" s="2"/>
      <c r="D1" s="3"/>
      <c r="E1" s="2"/>
      <c r="F1" s="3"/>
      <c r="G1" s="1"/>
      <c r="H1" s="1"/>
      <c r="I1" s="1"/>
      <c r="J1" s="1"/>
      <c r="K1" s="1"/>
      <c r="L1" s="1"/>
      <c r="M1" s="1"/>
      <c r="N1" s="1"/>
      <c r="O1" s="2"/>
      <c r="P1" s="3"/>
      <c r="Q1" s="2"/>
      <c r="R1" s="3"/>
      <c r="S1" s="2"/>
      <c r="T1" s="3"/>
      <c r="U1" s="2"/>
    </row>
    <row r="2" spans="1:21" s="8" customFormat="1" ht="36" thickTop="1" thickBot="1">
      <c r="A2" s="6" t="s">
        <v>0</v>
      </c>
      <c r="B2" s="7"/>
      <c r="C2" s="6" t="s">
        <v>1</v>
      </c>
      <c r="D2" s="7"/>
      <c r="E2" s="6" t="s">
        <v>296</v>
      </c>
      <c r="F2" s="7"/>
      <c r="G2" s="5"/>
      <c r="H2" s="5"/>
      <c r="I2" s="5"/>
      <c r="J2" s="5"/>
      <c r="K2" s="5"/>
      <c r="L2" s="5"/>
      <c r="M2" s="5"/>
      <c r="N2" s="5"/>
      <c r="O2" s="6" t="s">
        <v>2</v>
      </c>
      <c r="P2" s="7"/>
      <c r="Q2" s="6" t="s">
        <v>3</v>
      </c>
      <c r="R2" s="7"/>
      <c r="S2" s="6" t="s">
        <v>296</v>
      </c>
      <c r="T2" s="7"/>
      <c r="U2" s="19" t="s">
        <v>4</v>
      </c>
    </row>
    <row r="3" spans="1:21" ht="18" thickTop="1">
      <c r="A3" s="9"/>
      <c r="B3" s="10"/>
      <c r="C3" s="9"/>
      <c r="D3" s="10"/>
      <c r="E3" s="9"/>
      <c r="F3" s="10"/>
      <c r="G3" s="1"/>
      <c r="H3" s="1" t="s">
        <v>5</v>
      </c>
      <c r="I3" s="1"/>
      <c r="J3" s="1"/>
      <c r="K3" s="1"/>
      <c r="L3" s="1"/>
      <c r="M3" s="1"/>
      <c r="N3" s="1"/>
      <c r="O3" s="9"/>
      <c r="P3" s="10"/>
      <c r="Q3" s="9"/>
      <c r="R3" s="10"/>
      <c r="S3" s="9"/>
      <c r="T3" s="10"/>
      <c r="U3" s="9"/>
    </row>
    <row r="4" spans="1:21" outlineLevel="1">
      <c r="A4" s="9"/>
      <c r="B4" s="10"/>
      <c r="C4" s="9"/>
      <c r="D4" s="10"/>
      <c r="E4" s="9"/>
      <c r="F4" s="10"/>
      <c r="G4" s="1"/>
      <c r="H4" s="1"/>
      <c r="I4" s="1"/>
      <c r="J4" s="1" t="s">
        <v>6</v>
      </c>
      <c r="K4" s="1"/>
      <c r="L4" s="1"/>
      <c r="M4" s="1"/>
      <c r="N4" s="1"/>
      <c r="O4" s="9"/>
      <c r="P4" s="10"/>
      <c r="Q4" s="9"/>
      <c r="R4" s="10"/>
      <c r="S4" s="9"/>
      <c r="T4" s="10"/>
      <c r="U4" s="9"/>
    </row>
    <row r="5" spans="1:21" outlineLevel="2">
      <c r="A5" s="9"/>
      <c r="B5" s="10"/>
      <c r="C5" s="9"/>
      <c r="D5" s="10"/>
      <c r="E5" s="9"/>
      <c r="F5" s="10"/>
      <c r="G5" s="1"/>
      <c r="H5" s="1"/>
      <c r="I5" s="1"/>
      <c r="J5" s="1"/>
      <c r="K5" s="1" t="s">
        <v>7</v>
      </c>
      <c r="L5" s="1"/>
      <c r="M5" s="1"/>
      <c r="N5" s="1"/>
      <c r="O5" s="9"/>
      <c r="P5" s="10"/>
      <c r="Q5" s="9"/>
      <c r="R5" s="10"/>
      <c r="S5" s="9"/>
      <c r="T5" s="10"/>
      <c r="U5" s="9"/>
    </row>
    <row r="6" spans="1:21" outlineLevel="2">
      <c r="A6" s="9">
        <v>109203</v>
      </c>
      <c r="B6" s="10"/>
      <c r="C6" s="9">
        <v>66278</v>
      </c>
      <c r="D6" s="10"/>
      <c r="E6" s="9">
        <f>A6-C6</f>
        <v>42925</v>
      </c>
      <c r="F6" s="10"/>
      <c r="G6" s="1"/>
      <c r="H6" s="1"/>
      <c r="I6" s="1"/>
      <c r="J6" s="1"/>
      <c r="K6" s="1"/>
      <c r="L6" s="1" t="s">
        <v>8</v>
      </c>
      <c r="M6" s="1"/>
      <c r="N6" s="1"/>
      <c r="O6" s="9">
        <v>202537</v>
      </c>
      <c r="P6" s="10"/>
      <c r="Q6" s="9">
        <v>169860</v>
      </c>
      <c r="R6" s="10"/>
      <c r="S6" s="9">
        <f>O6-Q6</f>
        <v>32677</v>
      </c>
      <c r="T6" s="10"/>
      <c r="U6" s="9">
        <v>500000</v>
      </c>
    </row>
    <row r="7" spans="1:21" outlineLevel="2">
      <c r="A7" s="9">
        <v>276</v>
      </c>
      <c r="B7" s="10"/>
      <c r="C7" s="9">
        <v>4406</v>
      </c>
      <c r="D7" s="10"/>
      <c r="E7" s="9">
        <f>A7-C7</f>
        <v>-4130</v>
      </c>
      <c r="F7" s="10"/>
      <c r="G7" s="1"/>
      <c r="H7" s="1"/>
      <c r="I7" s="1"/>
      <c r="J7" s="1"/>
      <c r="K7" s="1"/>
      <c r="L7" s="1" t="s">
        <v>9</v>
      </c>
      <c r="M7" s="1"/>
      <c r="N7" s="1"/>
      <c r="O7" s="9">
        <v>21765</v>
      </c>
      <c r="P7" s="10"/>
      <c r="Q7" s="9">
        <v>22124</v>
      </c>
      <c r="R7" s="10"/>
      <c r="S7" s="9">
        <f>O7-Q7</f>
        <v>-359</v>
      </c>
      <c r="T7" s="10"/>
      <c r="U7" s="9">
        <v>468000</v>
      </c>
    </row>
    <row r="8" spans="1:21" outlineLevel="3">
      <c r="A8" s="9"/>
      <c r="B8" s="10"/>
      <c r="C8" s="9"/>
      <c r="D8" s="10"/>
      <c r="E8" s="9"/>
      <c r="F8" s="10"/>
      <c r="G8" s="1"/>
      <c r="H8" s="1"/>
      <c r="I8" s="1"/>
      <c r="J8" s="1"/>
      <c r="K8" s="1"/>
      <c r="L8" s="1" t="s">
        <v>10</v>
      </c>
      <c r="M8" s="1"/>
      <c r="N8" s="1"/>
      <c r="O8" s="9"/>
      <c r="P8" s="10"/>
      <c r="Q8" s="9"/>
      <c r="R8" s="10"/>
      <c r="S8" s="9"/>
      <c r="T8" s="10"/>
      <c r="U8" s="9"/>
    </row>
    <row r="9" spans="1:21" outlineLevel="3">
      <c r="A9" s="9">
        <v>5181</v>
      </c>
      <c r="B9" s="10"/>
      <c r="C9" s="9">
        <v>11991</v>
      </c>
      <c r="D9" s="10"/>
      <c r="E9" s="9">
        <f t="shared" ref="E9:E11" si="0">A9-C9</f>
        <v>-6810</v>
      </c>
      <c r="F9" s="10"/>
      <c r="G9" s="1"/>
      <c r="H9" s="1"/>
      <c r="I9" s="1"/>
      <c r="J9" s="1"/>
      <c r="K9" s="1"/>
      <c r="L9" s="1"/>
      <c r="M9" s="1" t="s">
        <v>11</v>
      </c>
      <c r="N9" s="1"/>
      <c r="O9" s="9">
        <v>54798</v>
      </c>
      <c r="P9" s="10"/>
      <c r="Q9" s="9">
        <v>33485</v>
      </c>
      <c r="R9" s="10"/>
      <c r="S9" s="9">
        <f t="shared" ref="S9:S11" si="1">O9-Q9</f>
        <v>21313</v>
      </c>
      <c r="T9" s="10"/>
      <c r="U9" s="9">
        <v>80600</v>
      </c>
    </row>
    <row r="10" spans="1:21" outlineLevel="3">
      <c r="A10" s="9">
        <v>109</v>
      </c>
      <c r="B10" s="10"/>
      <c r="C10" s="9">
        <v>524</v>
      </c>
      <c r="D10" s="10"/>
      <c r="E10" s="9">
        <f t="shared" si="0"/>
        <v>-415</v>
      </c>
      <c r="F10" s="10"/>
      <c r="G10" s="1"/>
      <c r="H10" s="1"/>
      <c r="I10" s="1"/>
      <c r="J10" s="1"/>
      <c r="K10" s="1"/>
      <c r="L10" s="1"/>
      <c r="M10" s="1" t="s">
        <v>12</v>
      </c>
      <c r="N10" s="1"/>
      <c r="O10" s="9">
        <v>1014</v>
      </c>
      <c r="P10" s="10"/>
      <c r="Q10" s="9">
        <v>1666</v>
      </c>
      <c r="R10" s="10"/>
      <c r="S10" s="9">
        <f t="shared" si="1"/>
        <v>-652</v>
      </c>
      <c r="T10" s="10"/>
      <c r="U10" s="9">
        <v>2418</v>
      </c>
    </row>
    <row r="11" spans="1:21" outlineLevel="3">
      <c r="A11" s="9">
        <v>3271</v>
      </c>
      <c r="B11" s="10"/>
      <c r="C11" s="9">
        <v>6850</v>
      </c>
      <c r="D11" s="10"/>
      <c r="E11" s="9">
        <f t="shared" si="0"/>
        <v>-3579</v>
      </c>
      <c r="F11" s="10"/>
      <c r="G11" s="1"/>
      <c r="H11" s="1"/>
      <c r="I11" s="1"/>
      <c r="J11" s="1"/>
      <c r="K11" s="1"/>
      <c r="L11" s="1"/>
      <c r="M11" s="1" t="s">
        <v>13</v>
      </c>
      <c r="N11" s="1"/>
      <c r="O11" s="9">
        <v>37743</v>
      </c>
      <c r="P11" s="10"/>
      <c r="Q11" s="9">
        <v>27674</v>
      </c>
      <c r="R11" s="10"/>
      <c r="S11" s="9">
        <f t="shared" si="1"/>
        <v>10069</v>
      </c>
      <c r="T11" s="10"/>
      <c r="U11" s="9">
        <v>216070</v>
      </c>
    </row>
    <row r="12" spans="1:21" ht="18" outlineLevel="3" thickBot="1">
      <c r="A12" s="11">
        <v>436</v>
      </c>
      <c r="B12" s="10"/>
      <c r="C12" s="11">
        <v>214</v>
      </c>
      <c r="D12" s="10"/>
      <c r="E12" s="11">
        <f>A12-C12</f>
        <v>222</v>
      </c>
      <c r="F12" s="10"/>
      <c r="G12" s="1"/>
      <c r="H12" s="1"/>
      <c r="I12" s="1"/>
      <c r="J12" s="1"/>
      <c r="K12" s="1"/>
      <c r="L12" s="1"/>
      <c r="M12" s="1" t="s">
        <v>14</v>
      </c>
      <c r="N12" s="1"/>
      <c r="O12" s="11">
        <v>5661</v>
      </c>
      <c r="P12" s="10"/>
      <c r="Q12" s="11">
        <v>2087</v>
      </c>
      <c r="R12" s="10"/>
      <c r="S12" s="11">
        <f>O12-Q12</f>
        <v>3574</v>
      </c>
      <c r="T12" s="10"/>
      <c r="U12" s="11">
        <v>10912</v>
      </c>
    </row>
    <row r="13" spans="1:21" outlineLevel="2">
      <c r="A13" s="9">
        <f>ROUND(SUM(A8:A12),5)</f>
        <v>8997</v>
      </c>
      <c r="B13" s="10"/>
      <c r="C13" s="9">
        <f>ROUND(SUM(C8:C12),5)</f>
        <v>19579</v>
      </c>
      <c r="D13" s="10"/>
      <c r="E13" s="9">
        <f>A13-C13</f>
        <v>-10582</v>
      </c>
      <c r="F13" s="10"/>
      <c r="G13" s="1"/>
      <c r="H13" s="1"/>
      <c r="I13" s="1"/>
      <c r="J13" s="1"/>
      <c r="K13" s="1"/>
      <c r="L13" s="1" t="s">
        <v>15</v>
      </c>
      <c r="M13" s="1"/>
      <c r="N13" s="1"/>
      <c r="O13" s="9">
        <f>ROUND(SUM(O8:O12),5)</f>
        <v>99216</v>
      </c>
      <c r="P13" s="10"/>
      <c r="Q13" s="9">
        <f>ROUND(SUM(Q8:Q12),5)</f>
        <v>64912</v>
      </c>
      <c r="R13" s="10"/>
      <c r="S13" s="9">
        <f>O13-Q13</f>
        <v>34304</v>
      </c>
      <c r="T13" s="10"/>
      <c r="U13" s="9">
        <f>ROUND(SUM(U8:U12),5)</f>
        <v>310000</v>
      </c>
    </row>
    <row r="14" spans="1:21" outlineLevel="2">
      <c r="A14" s="9">
        <v>0</v>
      </c>
      <c r="B14" s="10"/>
      <c r="C14" s="9">
        <v>0</v>
      </c>
      <c r="D14" s="10"/>
      <c r="E14" s="9">
        <f t="shared" ref="E14:E19" si="2">A14-C14</f>
        <v>0</v>
      </c>
      <c r="F14" s="10"/>
      <c r="G14" s="1"/>
      <c r="H14" s="1"/>
      <c r="I14" s="1"/>
      <c r="J14" s="1"/>
      <c r="K14" s="1"/>
      <c r="L14" s="1" t="s">
        <v>16</v>
      </c>
      <c r="M14" s="1"/>
      <c r="N14" s="1"/>
      <c r="O14" s="9">
        <v>10325</v>
      </c>
      <c r="P14" s="10"/>
      <c r="Q14" s="9">
        <v>9126</v>
      </c>
      <c r="R14" s="10"/>
      <c r="S14" s="9">
        <f t="shared" ref="S14:S19" si="3">O14-Q14</f>
        <v>1199</v>
      </c>
      <c r="T14" s="10"/>
      <c r="U14" s="9">
        <v>50000</v>
      </c>
    </row>
    <row r="15" spans="1:21" outlineLevel="2">
      <c r="A15" s="9">
        <v>0</v>
      </c>
      <c r="B15" s="10"/>
      <c r="C15" s="9">
        <v>0</v>
      </c>
      <c r="D15" s="10"/>
      <c r="E15" s="9">
        <f t="shared" si="2"/>
        <v>0</v>
      </c>
      <c r="F15" s="10"/>
      <c r="G15" s="1"/>
      <c r="H15" s="1"/>
      <c r="I15" s="1"/>
      <c r="J15" s="1"/>
      <c r="K15" s="1"/>
      <c r="L15" s="1" t="s">
        <v>17</v>
      </c>
      <c r="M15" s="1"/>
      <c r="N15" s="1"/>
      <c r="O15" s="9">
        <v>0</v>
      </c>
      <c r="P15" s="10"/>
      <c r="Q15" s="9">
        <v>0</v>
      </c>
      <c r="R15" s="10"/>
      <c r="S15" s="9">
        <f t="shared" si="3"/>
        <v>0</v>
      </c>
      <c r="T15" s="10"/>
      <c r="U15" s="9">
        <v>65000</v>
      </c>
    </row>
    <row r="16" spans="1:21" outlineLevel="2">
      <c r="A16" s="9">
        <v>860</v>
      </c>
      <c r="B16" s="10"/>
      <c r="C16" s="9">
        <v>1334</v>
      </c>
      <c r="D16" s="10"/>
      <c r="E16" s="9">
        <f t="shared" si="2"/>
        <v>-474</v>
      </c>
      <c r="F16" s="10"/>
      <c r="G16" s="1"/>
      <c r="H16" s="1"/>
      <c r="I16" s="1"/>
      <c r="J16" s="1"/>
      <c r="K16" s="1"/>
      <c r="L16" s="1" t="s">
        <v>18</v>
      </c>
      <c r="M16" s="1"/>
      <c r="N16" s="1"/>
      <c r="O16" s="9">
        <v>1250</v>
      </c>
      <c r="P16" s="10"/>
      <c r="Q16" s="9">
        <v>2274</v>
      </c>
      <c r="R16" s="10"/>
      <c r="S16" s="9">
        <f t="shared" si="3"/>
        <v>-1024</v>
      </c>
      <c r="T16" s="10"/>
      <c r="U16" s="9">
        <v>12000</v>
      </c>
    </row>
    <row r="17" spans="1:21" outlineLevel="2">
      <c r="A17" s="9">
        <v>0</v>
      </c>
      <c r="B17" s="10"/>
      <c r="C17" s="9">
        <v>736</v>
      </c>
      <c r="D17" s="10"/>
      <c r="E17" s="9">
        <f t="shared" si="2"/>
        <v>-736</v>
      </c>
      <c r="F17" s="10"/>
      <c r="G17" s="1"/>
      <c r="H17" s="1"/>
      <c r="I17" s="1"/>
      <c r="J17" s="1"/>
      <c r="K17" s="1"/>
      <c r="L17" s="1" t="s">
        <v>19</v>
      </c>
      <c r="M17" s="1"/>
      <c r="N17" s="1"/>
      <c r="O17" s="9">
        <v>0</v>
      </c>
      <c r="P17" s="10"/>
      <c r="Q17" s="9">
        <v>736</v>
      </c>
      <c r="R17" s="10"/>
      <c r="S17" s="9">
        <f t="shared" si="3"/>
        <v>-736</v>
      </c>
      <c r="T17" s="10"/>
      <c r="U17" s="9">
        <v>2000</v>
      </c>
    </row>
    <row r="18" spans="1:21" outlineLevel="3">
      <c r="A18" s="9"/>
      <c r="B18" s="10"/>
      <c r="C18" s="9"/>
      <c r="D18" s="10"/>
      <c r="E18" s="9"/>
      <c r="F18" s="10"/>
      <c r="G18" s="1"/>
      <c r="H18" s="1"/>
      <c r="I18" s="1"/>
      <c r="J18" s="1"/>
      <c r="K18" s="1"/>
      <c r="L18" s="1" t="s">
        <v>20</v>
      </c>
      <c r="M18" s="1"/>
      <c r="N18" s="1"/>
      <c r="O18" s="9"/>
      <c r="P18" s="10"/>
      <c r="Q18" s="9"/>
      <c r="R18" s="10"/>
      <c r="S18" s="9"/>
      <c r="T18" s="10"/>
      <c r="U18" s="9"/>
    </row>
    <row r="19" spans="1:21" outlineLevel="3">
      <c r="A19" s="9">
        <v>35435</v>
      </c>
      <c r="B19" s="10"/>
      <c r="C19" s="9">
        <v>27125</v>
      </c>
      <c r="D19" s="10"/>
      <c r="E19" s="9">
        <f t="shared" si="2"/>
        <v>8310</v>
      </c>
      <c r="F19" s="10"/>
      <c r="G19" s="1"/>
      <c r="H19" s="1"/>
      <c r="I19" s="1"/>
      <c r="J19" s="1"/>
      <c r="K19" s="1"/>
      <c r="L19" s="1"/>
      <c r="M19" s="1" t="s">
        <v>21</v>
      </c>
      <c r="N19" s="1"/>
      <c r="O19" s="9">
        <v>253947</v>
      </c>
      <c r="P19" s="10"/>
      <c r="Q19" s="9">
        <v>251811</v>
      </c>
      <c r="R19" s="10"/>
      <c r="S19" s="9">
        <f t="shared" si="3"/>
        <v>2136</v>
      </c>
      <c r="T19" s="10"/>
      <c r="U19" s="9">
        <v>258000</v>
      </c>
    </row>
    <row r="20" spans="1:21" ht="18" outlineLevel="3" thickBot="1">
      <c r="A20" s="11">
        <v>52061</v>
      </c>
      <c r="B20" s="10"/>
      <c r="C20" s="11">
        <v>51356</v>
      </c>
      <c r="D20" s="10"/>
      <c r="E20" s="11">
        <f>A20-C20</f>
        <v>705</v>
      </c>
      <c r="F20" s="10"/>
      <c r="G20" s="1"/>
      <c r="H20" s="1"/>
      <c r="I20" s="1"/>
      <c r="J20" s="1"/>
      <c r="K20" s="1"/>
      <c r="L20" s="1"/>
      <c r="M20" s="1" t="s">
        <v>22</v>
      </c>
      <c r="N20" s="1"/>
      <c r="O20" s="11">
        <v>85300</v>
      </c>
      <c r="P20" s="10"/>
      <c r="Q20" s="11">
        <v>91032</v>
      </c>
      <c r="R20" s="10"/>
      <c r="S20" s="11">
        <f>O20-Q20</f>
        <v>-5732</v>
      </c>
      <c r="T20" s="10"/>
      <c r="U20" s="11">
        <v>292000</v>
      </c>
    </row>
    <row r="21" spans="1:21" outlineLevel="2">
      <c r="A21" s="9">
        <f>ROUND(SUM(A18:A20),5)</f>
        <v>87496</v>
      </c>
      <c r="B21" s="10"/>
      <c r="C21" s="9">
        <f>ROUND(SUM(C18:C20),5)</f>
        <v>78481</v>
      </c>
      <c r="D21" s="10"/>
      <c r="E21" s="9">
        <f>A21-C21</f>
        <v>9015</v>
      </c>
      <c r="F21" s="10"/>
      <c r="G21" s="1"/>
      <c r="H21" s="1"/>
      <c r="I21" s="1"/>
      <c r="J21" s="1"/>
      <c r="K21" s="1"/>
      <c r="L21" s="1" t="s">
        <v>23</v>
      </c>
      <c r="M21" s="1"/>
      <c r="N21" s="1"/>
      <c r="O21" s="9">
        <f>ROUND(SUM(O18:O20),5)</f>
        <v>339247</v>
      </c>
      <c r="P21" s="10"/>
      <c r="Q21" s="9">
        <f>ROUND(SUM(Q18:Q20),5)</f>
        <v>342843</v>
      </c>
      <c r="R21" s="10"/>
      <c r="S21" s="9">
        <f>O21-Q21</f>
        <v>-3596</v>
      </c>
      <c r="T21" s="10"/>
      <c r="U21" s="9">
        <f>ROUND(SUM(U18:U20),5)</f>
        <v>550000</v>
      </c>
    </row>
    <row r="22" spans="1:21" outlineLevel="2">
      <c r="A22" s="9">
        <v>41048</v>
      </c>
      <c r="B22" s="10"/>
      <c r="C22" s="9">
        <v>33677</v>
      </c>
      <c r="D22" s="10"/>
      <c r="E22" s="9">
        <f t="shared" ref="E22:E30" si="4">A22-C22</f>
        <v>7371</v>
      </c>
      <c r="F22" s="10"/>
      <c r="G22" s="1"/>
      <c r="H22" s="1"/>
      <c r="I22" s="1"/>
      <c r="J22" s="1"/>
      <c r="K22" s="1"/>
      <c r="L22" s="1" t="s">
        <v>24</v>
      </c>
      <c r="M22" s="1"/>
      <c r="N22" s="1"/>
      <c r="O22" s="9">
        <v>56626</v>
      </c>
      <c r="P22" s="10"/>
      <c r="Q22" s="9">
        <v>46707</v>
      </c>
      <c r="R22" s="10"/>
      <c r="S22" s="9">
        <f t="shared" ref="S22:S30" si="5">O22-Q22</f>
        <v>9919</v>
      </c>
      <c r="T22" s="10"/>
      <c r="U22" s="9">
        <v>220000</v>
      </c>
    </row>
    <row r="23" spans="1:21" outlineLevel="3">
      <c r="A23" s="9"/>
      <c r="B23" s="10"/>
      <c r="C23" s="9"/>
      <c r="D23" s="10"/>
      <c r="E23" s="9"/>
      <c r="F23" s="10"/>
      <c r="G23" s="1"/>
      <c r="H23" s="1"/>
      <c r="I23" s="1"/>
      <c r="J23" s="1"/>
      <c r="K23" s="1"/>
      <c r="L23" s="1" t="s">
        <v>25</v>
      </c>
      <c r="M23" s="1"/>
      <c r="N23" s="1"/>
      <c r="O23" s="9"/>
      <c r="P23" s="10"/>
      <c r="Q23" s="9"/>
      <c r="R23" s="10"/>
      <c r="S23" s="9"/>
      <c r="T23" s="10"/>
      <c r="U23" s="9"/>
    </row>
    <row r="24" spans="1:21" outlineLevel="3">
      <c r="A24" s="9">
        <v>31182</v>
      </c>
      <c r="B24" s="10"/>
      <c r="C24" s="9">
        <v>50937</v>
      </c>
      <c r="D24" s="10"/>
      <c r="E24" s="9">
        <f t="shared" si="4"/>
        <v>-19755</v>
      </c>
      <c r="F24" s="10"/>
      <c r="G24" s="1"/>
      <c r="H24" s="1"/>
      <c r="I24" s="1"/>
      <c r="J24" s="1"/>
      <c r="K24" s="1"/>
      <c r="L24" s="1"/>
      <c r="M24" s="1" t="s">
        <v>26</v>
      </c>
      <c r="N24" s="1"/>
      <c r="O24" s="9">
        <v>35561</v>
      </c>
      <c r="P24" s="10"/>
      <c r="Q24" s="9">
        <v>62864</v>
      </c>
      <c r="R24" s="10"/>
      <c r="S24" s="9">
        <f t="shared" si="5"/>
        <v>-27303</v>
      </c>
      <c r="T24" s="10"/>
      <c r="U24" s="9">
        <v>270000</v>
      </c>
    </row>
    <row r="25" spans="1:21" outlineLevel="3">
      <c r="A25" s="9">
        <v>0</v>
      </c>
      <c r="B25" s="10"/>
      <c r="C25" s="9">
        <v>815</v>
      </c>
      <c r="D25" s="10"/>
      <c r="E25" s="9">
        <f t="shared" si="4"/>
        <v>-815</v>
      </c>
      <c r="F25" s="10"/>
      <c r="G25" s="1"/>
      <c r="H25" s="1"/>
      <c r="I25" s="1"/>
      <c r="J25" s="1"/>
      <c r="K25" s="1"/>
      <c r="L25" s="1"/>
      <c r="M25" s="1" t="s">
        <v>27</v>
      </c>
      <c r="N25" s="1"/>
      <c r="O25" s="9">
        <v>30</v>
      </c>
      <c r="P25" s="10"/>
      <c r="Q25" s="9">
        <v>982</v>
      </c>
      <c r="R25" s="10"/>
      <c r="S25" s="9">
        <f t="shared" si="5"/>
        <v>-952</v>
      </c>
      <c r="T25" s="10"/>
      <c r="U25" s="9">
        <v>5000</v>
      </c>
    </row>
    <row r="26" spans="1:21" outlineLevel="3">
      <c r="A26" s="9">
        <v>6189</v>
      </c>
      <c r="B26" s="10"/>
      <c r="C26" s="9">
        <v>3860</v>
      </c>
      <c r="D26" s="10"/>
      <c r="E26" s="9">
        <f t="shared" si="4"/>
        <v>2329</v>
      </c>
      <c r="F26" s="10"/>
      <c r="G26" s="1"/>
      <c r="H26" s="1"/>
      <c r="I26" s="1"/>
      <c r="J26" s="1"/>
      <c r="K26" s="1"/>
      <c r="L26" s="1"/>
      <c r="M26" s="1" t="s">
        <v>28</v>
      </c>
      <c r="N26" s="1"/>
      <c r="O26" s="9">
        <v>14095</v>
      </c>
      <c r="P26" s="10"/>
      <c r="Q26" s="9">
        <v>21324</v>
      </c>
      <c r="R26" s="10"/>
      <c r="S26" s="9">
        <f t="shared" si="5"/>
        <v>-7229</v>
      </c>
      <c r="T26" s="10"/>
      <c r="U26" s="9">
        <v>33000</v>
      </c>
    </row>
    <row r="27" spans="1:21" outlineLevel="3">
      <c r="A27" s="9">
        <v>0</v>
      </c>
      <c r="B27" s="10"/>
      <c r="C27" s="9"/>
      <c r="D27" s="10"/>
      <c r="E27" s="9"/>
      <c r="F27" s="10"/>
      <c r="G27" s="1"/>
      <c r="H27" s="1"/>
      <c r="I27" s="1"/>
      <c r="J27" s="1"/>
      <c r="K27" s="1"/>
      <c r="L27" s="1"/>
      <c r="M27" s="1" t="s">
        <v>29</v>
      </c>
      <c r="N27" s="1"/>
      <c r="O27" s="9">
        <v>1840</v>
      </c>
      <c r="P27" s="10"/>
      <c r="Q27" s="9"/>
      <c r="R27" s="10"/>
      <c r="S27" s="9"/>
      <c r="T27" s="10"/>
      <c r="U27" s="9">
        <v>0</v>
      </c>
    </row>
    <row r="28" spans="1:21" outlineLevel="3">
      <c r="A28" s="9">
        <v>6557</v>
      </c>
      <c r="B28" s="10"/>
      <c r="C28" s="9">
        <v>14659</v>
      </c>
      <c r="D28" s="10"/>
      <c r="E28" s="9">
        <f t="shared" si="4"/>
        <v>-8102</v>
      </c>
      <c r="F28" s="10"/>
      <c r="G28" s="1"/>
      <c r="H28" s="1"/>
      <c r="I28" s="1"/>
      <c r="J28" s="1"/>
      <c r="K28" s="1"/>
      <c r="L28" s="1"/>
      <c r="M28" s="1" t="s">
        <v>30</v>
      </c>
      <c r="N28" s="1"/>
      <c r="O28" s="9">
        <v>10688</v>
      </c>
      <c r="P28" s="10"/>
      <c r="Q28" s="9">
        <v>19671</v>
      </c>
      <c r="R28" s="10"/>
      <c r="S28" s="9">
        <f t="shared" si="5"/>
        <v>-8983</v>
      </c>
      <c r="T28" s="10"/>
      <c r="U28" s="9">
        <v>100000</v>
      </c>
    </row>
    <row r="29" spans="1:21" outlineLevel="3">
      <c r="A29" s="9">
        <v>24250</v>
      </c>
      <c r="B29" s="10"/>
      <c r="C29" s="9">
        <v>3000</v>
      </c>
      <c r="D29" s="10"/>
      <c r="E29" s="9">
        <f t="shared" si="4"/>
        <v>21250</v>
      </c>
      <c r="F29" s="10"/>
      <c r="G29" s="1"/>
      <c r="H29" s="1"/>
      <c r="I29" s="1"/>
      <c r="J29" s="1"/>
      <c r="K29" s="1"/>
      <c r="L29" s="1"/>
      <c r="M29" s="1" t="s">
        <v>31</v>
      </c>
      <c r="N29" s="1"/>
      <c r="O29" s="9">
        <v>25733</v>
      </c>
      <c r="P29" s="10"/>
      <c r="Q29" s="9">
        <v>5372</v>
      </c>
      <c r="R29" s="10"/>
      <c r="S29" s="9">
        <f t="shared" si="5"/>
        <v>20361</v>
      </c>
      <c r="T29" s="10"/>
      <c r="U29" s="9">
        <v>22000</v>
      </c>
    </row>
    <row r="30" spans="1:21" outlineLevel="3">
      <c r="A30" s="9">
        <v>180</v>
      </c>
      <c r="B30" s="10"/>
      <c r="C30" s="9">
        <v>380</v>
      </c>
      <c r="D30" s="10"/>
      <c r="E30" s="9">
        <f t="shared" si="4"/>
        <v>-200</v>
      </c>
      <c r="F30" s="10"/>
      <c r="G30" s="1"/>
      <c r="H30" s="1"/>
      <c r="I30" s="1"/>
      <c r="J30" s="1"/>
      <c r="K30" s="1"/>
      <c r="L30" s="1"/>
      <c r="M30" s="1" t="s">
        <v>32</v>
      </c>
      <c r="N30" s="1"/>
      <c r="O30" s="9">
        <v>900</v>
      </c>
      <c r="P30" s="10"/>
      <c r="Q30" s="9">
        <v>979</v>
      </c>
      <c r="R30" s="10"/>
      <c r="S30" s="9">
        <f t="shared" si="5"/>
        <v>-79</v>
      </c>
      <c r="T30" s="10"/>
      <c r="U30" s="9">
        <v>5000</v>
      </c>
    </row>
    <row r="31" spans="1:21" ht="18" outlineLevel="3" thickBot="1">
      <c r="A31" s="11">
        <v>158</v>
      </c>
      <c r="B31" s="10"/>
      <c r="C31" s="11">
        <v>11</v>
      </c>
      <c r="D31" s="10"/>
      <c r="E31" s="11">
        <f>A31-C31</f>
        <v>147</v>
      </c>
      <c r="F31" s="10"/>
      <c r="G31" s="1"/>
      <c r="H31" s="1"/>
      <c r="I31" s="1"/>
      <c r="J31" s="1"/>
      <c r="K31" s="1"/>
      <c r="L31" s="1"/>
      <c r="M31" s="1" t="s">
        <v>33</v>
      </c>
      <c r="N31" s="1"/>
      <c r="O31" s="11">
        <v>397</v>
      </c>
      <c r="P31" s="10"/>
      <c r="Q31" s="11">
        <v>130</v>
      </c>
      <c r="R31" s="10"/>
      <c r="S31" s="11">
        <f>O31-Q31</f>
        <v>267</v>
      </c>
      <c r="T31" s="10"/>
      <c r="U31" s="11">
        <v>2000</v>
      </c>
    </row>
    <row r="32" spans="1:21" outlineLevel="2">
      <c r="A32" s="9">
        <f>ROUND(SUM(A23:A31),5)</f>
        <v>68516</v>
      </c>
      <c r="B32" s="10"/>
      <c r="C32" s="9">
        <f>ROUND(SUM(C23:C31),5)</f>
        <v>73662</v>
      </c>
      <c r="D32" s="10"/>
      <c r="E32" s="9">
        <f>A32-C32</f>
        <v>-5146</v>
      </c>
      <c r="F32" s="10"/>
      <c r="G32" s="1"/>
      <c r="H32" s="1"/>
      <c r="I32" s="1"/>
      <c r="J32" s="1"/>
      <c r="K32" s="1"/>
      <c r="L32" s="1" t="s">
        <v>34</v>
      </c>
      <c r="M32" s="1"/>
      <c r="N32" s="1"/>
      <c r="O32" s="9">
        <f>ROUND(SUM(O23:O31),5)</f>
        <v>89244</v>
      </c>
      <c r="P32" s="10"/>
      <c r="Q32" s="9">
        <f>ROUND(SUM(Q23:Q31),5)</f>
        <v>111322</v>
      </c>
      <c r="R32" s="10"/>
      <c r="S32" s="9">
        <f>O32-Q32</f>
        <v>-22078</v>
      </c>
      <c r="T32" s="10"/>
      <c r="U32" s="9">
        <f>ROUND(SUM(U23:U31),5)</f>
        <v>437000</v>
      </c>
    </row>
    <row r="33" spans="1:21" outlineLevel="2">
      <c r="A33" s="9">
        <v>8755</v>
      </c>
      <c r="B33" s="10"/>
      <c r="C33" s="9">
        <v>8558</v>
      </c>
      <c r="D33" s="10"/>
      <c r="E33" s="9">
        <f t="shared" ref="E33" si="6">A33-C33</f>
        <v>197</v>
      </c>
      <c r="F33" s="10"/>
      <c r="G33" s="1"/>
      <c r="H33" s="1"/>
      <c r="I33" s="1"/>
      <c r="J33" s="1"/>
      <c r="K33" s="1"/>
      <c r="L33" s="1" t="s">
        <v>35</v>
      </c>
      <c r="M33" s="1"/>
      <c r="N33" s="1"/>
      <c r="O33" s="9">
        <v>54472</v>
      </c>
      <c r="P33" s="10"/>
      <c r="Q33" s="9">
        <v>60143</v>
      </c>
      <c r="R33" s="10"/>
      <c r="S33" s="9">
        <f t="shared" ref="S33" si="7">O33-Q33</f>
        <v>-5671</v>
      </c>
      <c r="T33" s="10"/>
      <c r="U33" s="9">
        <v>263000</v>
      </c>
    </row>
    <row r="34" spans="1:21" outlineLevel="3">
      <c r="A34" s="9"/>
      <c r="B34" s="10"/>
      <c r="C34" s="9"/>
      <c r="D34" s="10"/>
      <c r="E34" s="9"/>
      <c r="F34" s="10"/>
      <c r="G34" s="1"/>
      <c r="H34" s="1"/>
      <c r="I34" s="1"/>
      <c r="J34" s="1"/>
      <c r="K34" s="1"/>
      <c r="L34" s="1" t="s">
        <v>36</v>
      </c>
      <c r="M34" s="1"/>
      <c r="N34" s="1"/>
      <c r="O34" s="9"/>
      <c r="P34" s="10"/>
      <c r="Q34" s="9"/>
      <c r="R34" s="10"/>
      <c r="S34" s="9"/>
      <c r="T34" s="10"/>
      <c r="U34" s="9"/>
    </row>
    <row r="35" spans="1:21" outlineLevel="3">
      <c r="A35" s="9">
        <v>0</v>
      </c>
      <c r="B35" s="10"/>
      <c r="C35" s="9"/>
      <c r="D35" s="10"/>
      <c r="E35" s="9">
        <f t="shared" ref="E35:E43" si="8">A35-C35</f>
        <v>0</v>
      </c>
      <c r="F35" s="10"/>
      <c r="G35" s="1"/>
      <c r="H35" s="1"/>
      <c r="I35" s="1"/>
      <c r="J35" s="1"/>
      <c r="K35" s="1"/>
      <c r="L35" s="1"/>
      <c r="M35" s="1" t="s">
        <v>37</v>
      </c>
      <c r="N35" s="1"/>
      <c r="O35" s="9">
        <v>1250</v>
      </c>
      <c r="P35" s="10"/>
      <c r="Q35" s="9"/>
      <c r="R35" s="10"/>
      <c r="S35" s="9">
        <f t="shared" ref="S35:S43" si="9">O35-Q35</f>
        <v>1250</v>
      </c>
      <c r="T35" s="10"/>
      <c r="U35" s="9"/>
    </row>
    <row r="36" spans="1:21" outlineLevel="3">
      <c r="A36" s="9">
        <v>0</v>
      </c>
      <c r="B36" s="10"/>
      <c r="C36" s="9">
        <v>150</v>
      </c>
      <c r="D36" s="10"/>
      <c r="E36" s="9">
        <f t="shared" si="8"/>
        <v>-150</v>
      </c>
      <c r="F36" s="10"/>
      <c r="G36" s="1"/>
      <c r="H36" s="1"/>
      <c r="I36" s="1"/>
      <c r="J36" s="1"/>
      <c r="K36" s="1"/>
      <c r="L36" s="1"/>
      <c r="M36" s="1" t="s">
        <v>38</v>
      </c>
      <c r="N36" s="1"/>
      <c r="O36" s="9">
        <v>0</v>
      </c>
      <c r="P36" s="10"/>
      <c r="Q36" s="9">
        <v>450</v>
      </c>
      <c r="R36" s="10"/>
      <c r="S36" s="9">
        <f t="shared" si="9"/>
        <v>-450</v>
      </c>
      <c r="T36" s="10"/>
      <c r="U36" s="9">
        <v>2000</v>
      </c>
    </row>
    <row r="37" spans="1:21" outlineLevel="3">
      <c r="A37" s="9">
        <v>0</v>
      </c>
      <c r="B37" s="10"/>
      <c r="C37" s="9">
        <v>0</v>
      </c>
      <c r="D37" s="10"/>
      <c r="E37" s="9">
        <f t="shared" si="8"/>
        <v>0</v>
      </c>
      <c r="F37" s="10"/>
      <c r="G37" s="1"/>
      <c r="H37" s="1"/>
      <c r="I37" s="1"/>
      <c r="J37" s="1"/>
      <c r="K37" s="1"/>
      <c r="L37" s="1"/>
      <c r="M37" s="1" t="s">
        <v>39</v>
      </c>
      <c r="N37" s="1"/>
      <c r="O37" s="9">
        <v>0</v>
      </c>
      <c r="P37" s="10"/>
      <c r="Q37" s="9">
        <v>0</v>
      </c>
      <c r="R37" s="10"/>
      <c r="S37" s="9">
        <f t="shared" si="9"/>
        <v>0</v>
      </c>
      <c r="T37" s="10"/>
      <c r="U37" s="9">
        <v>1000</v>
      </c>
    </row>
    <row r="38" spans="1:21" outlineLevel="3">
      <c r="A38" s="9">
        <v>7</v>
      </c>
      <c r="B38" s="10"/>
      <c r="C38" s="9"/>
      <c r="D38" s="10"/>
      <c r="E38" s="9">
        <f t="shared" si="8"/>
        <v>7</v>
      </c>
      <c r="F38" s="10"/>
      <c r="G38" s="1"/>
      <c r="H38" s="1"/>
      <c r="I38" s="1"/>
      <c r="J38" s="1"/>
      <c r="K38" s="1"/>
      <c r="L38" s="1"/>
      <c r="M38" s="1" t="s">
        <v>40</v>
      </c>
      <c r="N38" s="1"/>
      <c r="O38" s="9">
        <v>21</v>
      </c>
      <c r="P38" s="10"/>
      <c r="Q38" s="9"/>
      <c r="R38" s="10"/>
      <c r="S38" s="9">
        <f t="shared" si="9"/>
        <v>21</v>
      </c>
      <c r="T38" s="10"/>
      <c r="U38" s="9"/>
    </row>
    <row r="39" spans="1:21" outlineLevel="3">
      <c r="A39" s="9">
        <v>0</v>
      </c>
      <c r="B39" s="10"/>
      <c r="C39" s="9"/>
      <c r="D39" s="10"/>
      <c r="E39" s="9">
        <f t="shared" si="8"/>
        <v>0</v>
      </c>
      <c r="F39" s="10"/>
      <c r="G39" s="1"/>
      <c r="H39" s="1"/>
      <c r="I39" s="1"/>
      <c r="J39" s="1"/>
      <c r="K39" s="1"/>
      <c r="L39" s="1"/>
      <c r="M39" s="1" t="s">
        <v>41</v>
      </c>
      <c r="N39" s="1"/>
      <c r="O39" s="9">
        <v>12</v>
      </c>
      <c r="P39" s="10"/>
      <c r="Q39" s="9"/>
      <c r="R39" s="10"/>
      <c r="S39" s="9">
        <f t="shared" si="9"/>
        <v>12</v>
      </c>
      <c r="T39" s="10"/>
      <c r="U39" s="9"/>
    </row>
    <row r="40" spans="1:21" outlineLevel="3">
      <c r="A40" s="9">
        <v>0</v>
      </c>
      <c r="B40" s="10"/>
      <c r="C40" s="9"/>
      <c r="D40" s="10"/>
      <c r="E40" s="9">
        <f t="shared" si="8"/>
        <v>0</v>
      </c>
      <c r="F40" s="10"/>
      <c r="G40" s="1"/>
      <c r="H40" s="1"/>
      <c r="I40" s="1"/>
      <c r="J40" s="1"/>
      <c r="K40" s="1"/>
      <c r="L40" s="1"/>
      <c r="M40" s="1" t="s">
        <v>42</v>
      </c>
      <c r="N40" s="1"/>
      <c r="O40" s="9">
        <v>84</v>
      </c>
      <c r="P40" s="10"/>
      <c r="Q40" s="9"/>
      <c r="R40" s="10"/>
      <c r="S40" s="9">
        <f t="shared" si="9"/>
        <v>84</v>
      </c>
      <c r="T40" s="10"/>
      <c r="U40" s="9"/>
    </row>
    <row r="41" spans="1:21" outlineLevel="3">
      <c r="A41" s="9">
        <v>75</v>
      </c>
      <c r="B41" s="10"/>
      <c r="C41" s="9"/>
      <c r="D41" s="10"/>
      <c r="E41" s="9">
        <f t="shared" si="8"/>
        <v>75</v>
      </c>
      <c r="F41" s="10"/>
      <c r="G41" s="1"/>
      <c r="H41" s="1"/>
      <c r="I41" s="1"/>
      <c r="J41" s="1"/>
      <c r="K41" s="1"/>
      <c r="L41" s="1"/>
      <c r="M41" s="1" t="s">
        <v>43</v>
      </c>
      <c r="N41" s="1"/>
      <c r="O41" s="9">
        <v>135</v>
      </c>
      <c r="P41" s="10"/>
      <c r="Q41" s="9"/>
      <c r="R41" s="10"/>
      <c r="S41" s="9">
        <f t="shared" si="9"/>
        <v>135</v>
      </c>
      <c r="T41" s="10"/>
      <c r="U41" s="9"/>
    </row>
    <row r="42" spans="1:21" outlineLevel="3">
      <c r="A42" s="9">
        <v>4168</v>
      </c>
      <c r="B42" s="10"/>
      <c r="C42" s="9">
        <v>7911</v>
      </c>
      <c r="D42" s="10"/>
      <c r="E42" s="9">
        <f t="shared" si="8"/>
        <v>-3743</v>
      </c>
      <c r="F42" s="10"/>
      <c r="G42" s="1"/>
      <c r="H42" s="1"/>
      <c r="I42" s="1"/>
      <c r="J42" s="1"/>
      <c r="K42" s="1"/>
      <c r="L42" s="1"/>
      <c r="M42" s="1" t="s">
        <v>44</v>
      </c>
      <c r="N42" s="1"/>
      <c r="O42" s="9">
        <v>8150</v>
      </c>
      <c r="P42" s="10"/>
      <c r="Q42" s="9">
        <v>15408</v>
      </c>
      <c r="R42" s="10"/>
      <c r="S42" s="9">
        <f t="shared" si="9"/>
        <v>-7258</v>
      </c>
      <c r="T42" s="10"/>
      <c r="U42" s="9">
        <v>34000</v>
      </c>
    </row>
    <row r="43" spans="1:21" outlineLevel="3">
      <c r="A43" s="9">
        <v>154</v>
      </c>
      <c r="B43" s="10"/>
      <c r="C43" s="9"/>
      <c r="D43" s="10"/>
      <c r="E43" s="9">
        <f t="shared" si="8"/>
        <v>154</v>
      </c>
      <c r="F43" s="10"/>
      <c r="G43" s="1"/>
      <c r="H43" s="1"/>
      <c r="I43" s="1"/>
      <c r="J43" s="1"/>
      <c r="K43" s="1"/>
      <c r="L43" s="1"/>
      <c r="M43" s="1" t="s">
        <v>45</v>
      </c>
      <c r="N43" s="1"/>
      <c r="O43" s="9">
        <v>154</v>
      </c>
      <c r="P43" s="10"/>
      <c r="Q43" s="9"/>
      <c r="R43" s="10"/>
      <c r="S43" s="9">
        <f t="shared" si="9"/>
        <v>154</v>
      </c>
      <c r="T43" s="10"/>
      <c r="U43" s="9"/>
    </row>
    <row r="44" spans="1:21" ht="18" outlineLevel="3" thickBot="1">
      <c r="A44" s="11">
        <v>0</v>
      </c>
      <c r="B44" s="10"/>
      <c r="C44" s="11"/>
      <c r="D44" s="10"/>
      <c r="E44" s="11">
        <f>A44-C44</f>
        <v>0</v>
      </c>
      <c r="F44" s="10"/>
      <c r="G44" s="1"/>
      <c r="H44" s="1"/>
      <c r="I44" s="1"/>
      <c r="J44" s="1"/>
      <c r="K44" s="1"/>
      <c r="L44" s="1"/>
      <c r="M44" s="1" t="s">
        <v>46</v>
      </c>
      <c r="N44" s="1"/>
      <c r="O44" s="11">
        <v>0</v>
      </c>
      <c r="P44" s="10"/>
      <c r="Q44" s="11"/>
      <c r="R44" s="10"/>
      <c r="S44" s="11">
        <f>O44-Q44</f>
        <v>0</v>
      </c>
      <c r="T44" s="10"/>
      <c r="U44" s="11">
        <v>0</v>
      </c>
    </row>
    <row r="45" spans="1:21" outlineLevel="2">
      <c r="A45" s="9">
        <f>ROUND(SUM(A34:A44),5)</f>
        <v>4404</v>
      </c>
      <c r="B45" s="10"/>
      <c r="C45" s="9">
        <f>ROUND(SUM(C34:C44),5)</f>
        <v>8061</v>
      </c>
      <c r="D45" s="10"/>
      <c r="E45" s="9">
        <f>A45-C45</f>
        <v>-3657</v>
      </c>
      <c r="F45" s="10"/>
      <c r="G45" s="1"/>
      <c r="H45" s="1"/>
      <c r="I45" s="1"/>
      <c r="J45" s="1"/>
      <c r="K45" s="1"/>
      <c r="L45" s="1" t="s">
        <v>47</v>
      </c>
      <c r="M45" s="1"/>
      <c r="N45" s="1"/>
      <c r="O45" s="9">
        <f>ROUND(SUM(O34:O44),5)</f>
        <v>9806</v>
      </c>
      <c r="P45" s="10"/>
      <c r="Q45" s="9">
        <f>ROUND(SUM(Q34:Q44),5)</f>
        <v>15858</v>
      </c>
      <c r="R45" s="10"/>
      <c r="S45" s="9">
        <f>O45-Q45</f>
        <v>-6052</v>
      </c>
      <c r="T45" s="10"/>
      <c r="U45" s="9">
        <f>ROUND(SUM(U34:U44),5)</f>
        <v>37000</v>
      </c>
    </row>
    <row r="46" spans="1:21" outlineLevel="3">
      <c r="A46" s="9"/>
      <c r="B46" s="10"/>
      <c r="C46" s="9"/>
      <c r="D46" s="10"/>
      <c r="E46" s="9"/>
      <c r="F46" s="10"/>
      <c r="G46" s="1"/>
      <c r="H46" s="1"/>
      <c r="I46" s="1"/>
      <c r="J46" s="1"/>
      <c r="K46" s="1"/>
      <c r="L46" s="1" t="s">
        <v>48</v>
      </c>
      <c r="M46" s="1"/>
      <c r="N46" s="1"/>
      <c r="O46" s="9"/>
      <c r="P46" s="10"/>
      <c r="Q46" s="9"/>
      <c r="R46" s="10"/>
      <c r="S46" s="9"/>
      <c r="T46" s="10"/>
      <c r="U46" s="9"/>
    </row>
    <row r="47" spans="1:21" outlineLevel="3">
      <c r="A47" s="9">
        <v>176</v>
      </c>
      <c r="B47" s="10"/>
      <c r="C47" s="9"/>
      <c r="D47" s="10"/>
      <c r="E47" s="9">
        <f t="shared" ref="E47:E48" si="10">A47-C47</f>
        <v>176</v>
      </c>
      <c r="F47" s="10"/>
      <c r="G47" s="1"/>
      <c r="H47" s="1"/>
      <c r="I47" s="1"/>
      <c r="J47" s="1"/>
      <c r="K47" s="1"/>
      <c r="L47" s="1"/>
      <c r="M47" s="1" t="s">
        <v>49</v>
      </c>
      <c r="N47" s="1"/>
      <c r="O47" s="9">
        <v>406</v>
      </c>
      <c r="P47" s="10"/>
      <c r="Q47" s="9"/>
      <c r="R47" s="10"/>
      <c r="S47" s="9">
        <f t="shared" ref="S47:S48" si="11">O47-Q47</f>
        <v>406</v>
      </c>
      <c r="T47" s="10"/>
      <c r="U47" s="9">
        <v>0</v>
      </c>
    </row>
    <row r="48" spans="1:21" outlineLevel="3">
      <c r="A48" s="9">
        <v>0</v>
      </c>
      <c r="B48" s="10"/>
      <c r="C48" s="9"/>
      <c r="D48" s="10"/>
      <c r="E48" s="9">
        <f t="shared" si="10"/>
        <v>0</v>
      </c>
      <c r="F48" s="10"/>
      <c r="G48" s="1"/>
      <c r="H48" s="1"/>
      <c r="I48" s="1"/>
      <c r="J48" s="1"/>
      <c r="K48" s="1"/>
      <c r="L48" s="1"/>
      <c r="M48" s="1" t="s">
        <v>50</v>
      </c>
      <c r="N48" s="1"/>
      <c r="O48" s="9">
        <v>0</v>
      </c>
      <c r="P48" s="10"/>
      <c r="Q48" s="9"/>
      <c r="R48" s="10"/>
      <c r="S48" s="9">
        <f t="shared" si="11"/>
        <v>0</v>
      </c>
      <c r="T48" s="10"/>
      <c r="U48" s="9">
        <v>0</v>
      </c>
    </row>
    <row r="49" spans="1:21" ht="18" outlineLevel="3" thickBot="1">
      <c r="A49" s="12">
        <v>0</v>
      </c>
      <c r="B49" s="10"/>
      <c r="C49" s="9"/>
      <c r="D49" s="10"/>
      <c r="E49" s="11">
        <f>A49-C49</f>
        <v>0</v>
      </c>
      <c r="F49" s="10"/>
      <c r="G49" s="1"/>
      <c r="H49" s="1"/>
      <c r="I49" s="1"/>
      <c r="J49" s="1"/>
      <c r="K49" s="1"/>
      <c r="L49" s="1"/>
      <c r="M49" s="1" t="s">
        <v>51</v>
      </c>
      <c r="N49" s="1"/>
      <c r="O49" s="12">
        <v>-248</v>
      </c>
      <c r="P49" s="10"/>
      <c r="Q49" s="9"/>
      <c r="R49" s="10"/>
      <c r="S49" s="11">
        <f>O49-Q49</f>
        <v>-248</v>
      </c>
      <c r="T49" s="10"/>
      <c r="U49" s="12">
        <v>0</v>
      </c>
    </row>
    <row r="50" spans="1:21" ht="18" outlineLevel="2" thickBot="1">
      <c r="A50" s="13">
        <f>ROUND(SUM(A46:A49),5)</f>
        <v>176</v>
      </c>
      <c r="B50" s="10"/>
      <c r="C50" s="11"/>
      <c r="D50" s="10"/>
      <c r="E50" s="11">
        <f>A50-C50</f>
        <v>176</v>
      </c>
      <c r="F50" s="10"/>
      <c r="G50" s="1"/>
      <c r="H50" s="1"/>
      <c r="I50" s="1"/>
      <c r="J50" s="1"/>
      <c r="K50" s="1"/>
      <c r="L50" s="1" t="s">
        <v>52</v>
      </c>
      <c r="M50" s="1"/>
      <c r="N50" s="1"/>
      <c r="O50" s="13">
        <f>ROUND(SUM(O46:O49),5)</f>
        <v>158</v>
      </c>
      <c r="P50" s="10"/>
      <c r="Q50" s="11"/>
      <c r="R50" s="10"/>
      <c r="S50" s="11">
        <f>O50-Q50</f>
        <v>158</v>
      </c>
      <c r="T50" s="10"/>
      <c r="U50" s="13">
        <f>ROUND(SUM(U46:U49),5)</f>
        <v>0</v>
      </c>
    </row>
    <row r="51" spans="1:21" ht="18" outlineLevel="1" thickBot="1">
      <c r="A51" s="21">
        <f>ROUND(SUM(A5:A7)+SUM(A13:A17)+SUM(A21:A22)+SUM(A32:A33)+A45+A50,5)</f>
        <v>329731</v>
      </c>
      <c r="B51" s="20"/>
      <c r="C51" s="21">
        <f>ROUND(SUM(C5:C7)+SUM(C13:C17)+SUM(C21:C22)+SUM(C32:C33)+C45+C50,5)</f>
        <v>294772</v>
      </c>
      <c r="D51" s="20"/>
      <c r="E51" s="21">
        <f>A51-C51</f>
        <v>34959</v>
      </c>
      <c r="F51" s="20"/>
      <c r="G51" s="20"/>
      <c r="H51" s="20"/>
      <c r="I51" s="20"/>
      <c r="J51" s="20"/>
      <c r="K51" s="20" t="s">
        <v>53</v>
      </c>
      <c r="L51" s="20"/>
      <c r="M51" s="20"/>
      <c r="N51" s="20"/>
      <c r="O51" s="21">
        <f>ROUND(SUM(O5:O7)+SUM(O13:O17)+SUM(O21:O22)+SUM(O32:O33)+O45+O50,5)</f>
        <v>884646</v>
      </c>
      <c r="P51" s="20"/>
      <c r="Q51" s="21">
        <f>ROUND(SUM(Q5:Q7)+SUM(Q13:Q17)+SUM(Q21:Q22)+SUM(Q32:Q33)+Q45+Q50,5)</f>
        <v>845905</v>
      </c>
      <c r="R51" s="20"/>
      <c r="S51" s="21">
        <f>O51-Q51</f>
        <v>38741</v>
      </c>
      <c r="T51" s="20"/>
      <c r="U51" s="21">
        <f>ROUND(SUM(U5:U7)+SUM(U13:U17)+SUM(U21:U22)+SUM(U32:U33)+U45+U50,5)</f>
        <v>2914000</v>
      </c>
    </row>
    <row r="52" spans="1:21" ht="18" hidden="1" outlineLevel="1" thickBot="1">
      <c r="A52" s="22">
        <v>0</v>
      </c>
      <c r="B52" s="20"/>
      <c r="C52" s="22"/>
      <c r="D52" s="20"/>
      <c r="E52" s="22"/>
      <c r="F52" s="20"/>
      <c r="G52" s="20"/>
      <c r="H52" s="20"/>
      <c r="I52" s="20"/>
      <c r="J52" s="20"/>
      <c r="K52" s="20" t="s">
        <v>54</v>
      </c>
      <c r="L52" s="20"/>
      <c r="M52" s="20"/>
      <c r="N52" s="20"/>
      <c r="O52" s="22">
        <v>0</v>
      </c>
      <c r="P52" s="20"/>
      <c r="Q52" s="22"/>
      <c r="R52" s="20"/>
      <c r="S52" s="22"/>
      <c r="T52" s="20"/>
      <c r="U52" s="22">
        <v>0</v>
      </c>
    </row>
    <row r="53" spans="1:21" ht="18" collapsed="1" thickBot="1">
      <c r="A53" s="23">
        <f>ROUND(A4+SUM(A51:A52),5)</f>
        <v>329731</v>
      </c>
      <c r="B53" s="20"/>
      <c r="C53" s="23">
        <f>ROUND(C4+SUM(C51:C52),5)</f>
        <v>294772</v>
      </c>
      <c r="D53" s="20"/>
      <c r="E53" s="23">
        <f>A53-C53</f>
        <v>34959</v>
      </c>
      <c r="F53" s="20"/>
      <c r="G53" s="20"/>
      <c r="H53" s="20"/>
      <c r="I53" s="20"/>
      <c r="J53" s="20" t="s">
        <v>55</v>
      </c>
      <c r="K53" s="20"/>
      <c r="L53" s="20"/>
      <c r="M53" s="20"/>
      <c r="N53" s="20"/>
      <c r="O53" s="23">
        <f>ROUND(O4+SUM(O51:O52),5)</f>
        <v>884646</v>
      </c>
      <c r="P53" s="20"/>
      <c r="Q53" s="23">
        <f>ROUND(Q4+SUM(Q51:Q52),5)</f>
        <v>845905</v>
      </c>
      <c r="R53" s="20"/>
      <c r="S53" s="23">
        <f>O53-Q53</f>
        <v>38741</v>
      </c>
      <c r="T53" s="20"/>
      <c r="U53" s="23">
        <f>ROUND(U4+SUM(U51:U52),5)</f>
        <v>2914000</v>
      </c>
    </row>
    <row r="54" spans="1:21" hidden="1">
      <c r="A54" s="9">
        <f>A53</f>
        <v>329731</v>
      </c>
      <c r="B54" s="10"/>
      <c r="C54" s="9">
        <f>C53</f>
        <v>294772</v>
      </c>
      <c r="D54" s="10"/>
      <c r="E54" s="9"/>
      <c r="F54" s="10"/>
      <c r="G54" s="1"/>
      <c r="H54" s="1"/>
      <c r="I54" s="1" t="s">
        <v>56</v>
      </c>
      <c r="J54" s="1"/>
      <c r="K54" s="1"/>
      <c r="L54" s="1"/>
      <c r="M54" s="1"/>
      <c r="N54" s="1"/>
      <c r="O54" s="9">
        <f>O53</f>
        <v>884646</v>
      </c>
      <c r="P54" s="10"/>
      <c r="Q54" s="9">
        <f>Q53</f>
        <v>845905</v>
      </c>
      <c r="R54" s="10"/>
      <c r="S54" s="9"/>
      <c r="T54" s="10"/>
      <c r="U54" s="9">
        <f>U53</f>
        <v>2914000</v>
      </c>
    </row>
    <row r="55" spans="1:21" outlineLevel="1">
      <c r="A55" s="9"/>
      <c r="B55" s="10"/>
      <c r="C55" s="9"/>
      <c r="D55" s="10"/>
      <c r="E55" s="9"/>
      <c r="F55" s="10"/>
      <c r="G55" s="1"/>
      <c r="H55" s="1"/>
      <c r="I55" s="1"/>
      <c r="J55" s="1" t="s">
        <v>57</v>
      </c>
      <c r="K55" s="1"/>
      <c r="L55" s="1"/>
      <c r="M55" s="1"/>
      <c r="N55" s="1"/>
      <c r="O55" s="9"/>
      <c r="P55" s="10"/>
      <c r="Q55" s="9"/>
      <c r="R55" s="10"/>
      <c r="S55" s="9"/>
      <c r="T55" s="10"/>
      <c r="U55" s="9"/>
    </row>
    <row r="56" spans="1:21" outlineLevel="2">
      <c r="A56" s="9"/>
      <c r="B56" s="10"/>
      <c r="C56" s="9"/>
      <c r="D56" s="10"/>
      <c r="E56" s="9"/>
      <c r="F56" s="10"/>
      <c r="G56" s="1"/>
      <c r="H56" s="1"/>
      <c r="I56" s="1"/>
      <c r="J56" s="1"/>
      <c r="K56" s="1" t="s">
        <v>58</v>
      </c>
      <c r="L56" s="1"/>
      <c r="M56" s="1"/>
      <c r="N56" s="1"/>
      <c r="O56" s="9"/>
      <c r="P56" s="10"/>
      <c r="Q56" s="9"/>
      <c r="R56" s="10"/>
      <c r="S56" s="9"/>
      <c r="T56" s="10"/>
      <c r="U56" s="9"/>
    </row>
    <row r="57" spans="1:21" outlineLevel="3">
      <c r="A57" s="9"/>
      <c r="B57" s="10"/>
      <c r="C57" s="9"/>
      <c r="D57" s="10"/>
      <c r="E57" s="9"/>
      <c r="F57" s="10"/>
      <c r="G57" s="1"/>
      <c r="H57" s="1"/>
      <c r="I57" s="1"/>
      <c r="J57" s="1"/>
      <c r="K57" s="1"/>
      <c r="L57" s="1" t="s">
        <v>59</v>
      </c>
      <c r="M57" s="1"/>
      <c r="N57" s="1"/>
      <c r="O57" s="9"/>
      <c r="P57" s="10"/>
      <c r="Q57" s="9"/>
      <c r="R57" s="10"/>
      <c r="S57" s="9"/>
      <c r="T57" s="10"/>
      <c r="U57" s="9"/>
    </row>
    <row r="58" spans="1:21" outlineLevel="3">
      <c r="A58" s="9">
        <v>6456</v>
      </c>
      <c r="B58" s="10"/>
      <c r="C58" s="9">
        <v>6928</v>
      </c>
      <c r="D58" s="10"/>
      <c r="E58" s="9">
        <f t="shared" ref="E58:E77" si="12">A58-C58</f>
        <v>-472</v>
      </c>
      <c r="F58" s="10"/>
      <c r="G58" s="1"/>
      <c r="H58" s="1"/>
      <c r="I58" s="1"/>
      <c r="J58" s="1"/>
      <c r="K58" s="1"/>
      <c r="L58" s="1"/>
      <c r="M58" s="1" t="s">
        <v>60</v>
      </c>
      <c r="N58" s="1"/>
      <c r="O58" s="9">
        <v>17168</v>
      </c>
      <c r="P58" s="10"/>
      <c r="Q58" s="9">
        <v>13979</v>
      </c>
      <c r="R58" s="10"/>
      <c r="S58" s="9">
        <f t="shared" ref="S58:S77" si="13">O58-Q58</f>
        <v>3189</v>
      </c>
      <c r="T58" s="10"/>
      <c r="U58" s="9">
        <v>55000</v>
      </c>
    </row>
    <row r="59" spans="1:21" outlineLevel="3">
      <c r="A59" s="9">
        <v>5295</v>
      </c>
      <c r="B59" s="10"/>
      <c r="C59" s="9">
        <v>4629</v>
      </c>
      <c r="D59" s="10"/>
      <c r="E59" s="9">
        <f t="shared" si="12"/>
        <v>666</v>
      </c>
      <c r="F59" s="10"/>
      <c r="G59" s="1"/>
      <c r="H59" s="1"/>
      <c r="I59" s="1"/>
      <c r="J59" s="1"/>
      <c r="K59" s="1"/>
      <c r="L59" s="1"/>
      <c r="M59" s="1" t="s">
        <v>61</v>
      </c>
      <c r="N59" s="1"/>
      <c r="O59" s="9">
        <v>7279</v>
      </c>
      <c r="P59" s="10"/>
      <c r="Q59" s="9">
        <v>6585</v>
      </c>
      <c r="R59" s="10"/>
      <c r="S59" s="9">
        <f t="shared" si="13"/>
        <v>694</v>
      </c>
      <c r="T59" s="10"/>
      <c r="U59" s="9">
        <v>28000</v>
      </c>
    </row>
    <row r="60" spans="1:21" outlineLevel="3">
      <c r="A60" s="9">
        <v>0</v>
      </c>
      <c r="B60" s="10"/>
      <c r="C60" s="9">
        <v>0</v>
      </c>
      <c r="D60" s="10"/>
      <c r="E60" s="9">
        <f t="shared" si="12"/>
        <v>0</v>
      </c>
      <c r="F60" s="10"/>
      <c r="G60" s="1"/>
      <c r="H60" s="1"/>
      <c r="I60" s="1"/>
      <c r="J60" s="1"/>
      <c r="K60" s="1"/>
      <c r="L60" s="1"/>
      <c r="M60" s="1" t="s">
        <v>62</v>
      </c>
      <c r="N60" s="1"/>
      <c r="O60" s="9">
        <v>0</v>
      </c>
      <c r="P60" s="10"/>
      <c r="Q60" s="9">
        <v>0</v>
      </c>
      <c r="R60" s="10"/>
      <c r="S60" s="9">
        <f t="shared" si="13"/>
        <v>0</v>
      </c>
      <c r="T60" s="10"/>
      <c r="U60" s="9">
        <v>5000</v>
      </c>
    </row>
    <row r="61" spans="1:21" outlineLevel="3">
      <c r="A61" s="9">
        <v>1543</v>
      </c>
      <c r="B61" s="10"/>
      <c r="C61" s="9">
        <v>231</v>
      </c>
      <c r="D61" s="10"/>
      <c r="E61" s="9">
        <f t="shared" si="12"/>
        <v>1312</v>
      </c>
      <c r="F61" s="10"/>
      <c r="G61" s="1"/>
      <c r="H61" s="1"/>
      <c r="I61" s="1"/>
      <c r="J61" s="1"/>
      <c r="K61" s="1"/>
      <c r="L61" s="1"/>
      <c r="M61" s="1" t="s">
        <v>63</v>
      </c>
      <c r="N61" s="1"/>
      <c r="O61" s="9">
        <v>2310</v>
      </c>
      <c r="P61" s="10"/>
      <c r="Q61" s="9">
        <v>694</v>
      </c>
      <c r="R61" s="10"/>
      <c r="S61" s="9">
        <f t="shared" si="13"/>
        <v>1616</v>
      </c>
      <c r="T61" s="10"/>
      <c r="U61" s="9">
        <v>3500</v>
      </c>
    </row>
    <row r="62" spans="1:21" outlineLevel="3">
      <c r="A62" s="9">
        <v>1911</v>
      </c>
      <c r="B62" s="10"/>
      <c r="C62" s="9">
        <v>545</v>
      </c>
      <c r="D62" s="10"/>
      <c r="E62" s="9">
        <f t="shared" si="12"/>
        <v>1366</v>
      </c>
      <c r="F62" s="10"/>
      <c r="G62" s="1"/>
      <c r="H62" s="1"/>
      <c r="I62" s="1"/>
      <c r="J62" s="1"/>
      <c r="K62" s="1"/>
      <c r="L62" s="1"/>
      <c r="M62" s="1" t="s">
        <v>64</v>
      </c>
      <c r="N62" s="1"/>
      <c r="O62" s="9">
        <v>2640</v>
      </c>
      <c r="P62" s="10"/>
      <c r="Q62" s="9">
        <v>5351</v>
      </c>
      <c r="R62" s="10"/>
      <c r="S62" s="9">
        <f t="shared" si="13"/>
        <v>-2711</v>
      </c>
      <c r="T62" s="10"/>
      <c r="U62" s="9">
        <v>17049</v>
      </c>
    </row>
    <row r="63" spans="1:21" outlineLevel="3">
      <c r="A63" s="9">
        <v>5000</v>
      </c>
      <c r="B63" s="10"/>
      <c r="C63" s="9">
        <v>135</v>
      </c>
      <c r="D63" s="10"/>
      <c r="E63" s="9">
        <f t="shared" si="12"/>
        <v>4865</v>
      </c>
      <c r="F63" s="10"/>
      <c r="G63" s="1"/>
      <c r="H63" s="1"/>
      <c r="I63" s="1"/>
      <c r="J63" s="1"/>
      <c r="K63" s="1"/>
      <c r="L63" s="1"/>
      <c r="M63" s="1" t="s">
        <v>65</v>
      </c>
      <c r="N63" s="1"/>
      <c r="O63" s="9">
        <v>6000</v>
      </c>
      <c r="P63" s="10"/>
      <c r="Q63" s="9">
        <v>135</v>
      </c>
      <c r="R63" s="10"/>
      <c r="S63" s="9">
        <f t="shared" si="13"/>
        <v>5865</v>
      </c>
      <c r="T63" s="10"/>
      <c r="U63" s="9">
        <v>10000</v>
      </c>
    </row>
    <row r="64" spans="1:21" outlineLevel="3">
      <c r="A64" s="9">
        <v>2973</v>
      </c>
      <c r="B64" s="10"/>
      <c r="C64" s="9">
        <v>1385</v>
      </c>
      <c r="D64" s="10"/>
      <c r="E64" s="9">
        <f t="shared" si="12"/>
        <v>1588</v>
      </c>
      <c r="F64" s="10"/>
      <c r="G64" s="1"/>
      <c r="H64" s="1"/>
      <c r="I64" s="1"/>
      <c r="J64" s="1"/>
      <c r="K64" s="1"/>
      <c r="L64" s="1"/>
      <c r="M64" s="1" t="s">
        <v>66</v>
      </c>
      <c r="N64" s="1"/>
      <c r="O64" s="9">
        <v>6081</v>
      </c>
      <c r="P64" s="10"/>
      <c r="Q64" s="9">
        <v>8009</v>
      </c>
      <c r="R64" s="10"/>
      <c r="S64" s="9">
        <f t="shared" si="13"/>
        <v>-1928</v>
      </c>
      <c r="T64" s="10"/>
      <c r="U64" s="9">
        <v>13000</v>
      </c>
    </row>
    <row r="65" spans="1:21" outlineLevel="3">
      <c r="A65" s="9">
        <v>423</v>
      </c>
      <c r="B65" s="10"/>
      <c r="C65" s="9">
        <v>926</v>
      </c>
      <c r="D65" s="10"/>
      <c r="E65" s="9">
        <f t="shared" si="12"/>
        <v>-503</v>
      </c>
      <c r="F65" s="10"/>
      <c r="G65" s="1"/>
      <c r="H65" s="1"/>
      <c r="I65" s="1"/>
      <c r="J65" s="1"/>
      <c r="K65" s="1"/>
      <c r="L65" s="1"/>
      <c r="M65" s="1" t="s">
        <v>67</v>
      </c>
      <c r="N65" s="1"/>
      <c r="O65" s="9">
        <v>1415</v>
      </c>
      <c r="P65" s="10"/>
      <c r="Q65" s="9">
        <v>1792</v>
      </c>
      <c r="R65" s="10"/>
      <c r="S65" s="9">
        <f t="shared" si="13"/>
        <v>-377</v>
      </c>
      <c r="T65" s="10"/>
      <c r="U65" s="9">
        <v>6000</v>
      </c>
    </row>
    <row r="66" spans="1:21" outlineLevel="3">
      <c r="A66" s="9">
        <v>1195</v>
      </c>
      <c r="B66" s="10"/>
      <c r="C66" s="9">
        <v>1151</v>
      </c>
      <c r="D66" s="10"/>
      <c r="E66" s="9">
        <f t="shared" si="12"/>
        <v>44</v>
      </c>
      <c r="F66" s="10"/>
      <c r="G66" s="1"/>
      <c r="H66" s="1"/>
      <c r="I66" s="1"/>
      <c r="J66" s="1"/>
      <c r="K66" s="1"/>
      <c r="L66" s="1"/>
      <c r="M66" s="1" t="s">
        <v>68</v>
      </c>
      <c r="N66" s="1"/>
      <c r="O66" s="9">
        <v>1195</v>
      </c>
      <c r="P66" s="10"/>
      <c r="Q66" s="9">
        <v>1151</v>
      </c>
      <c r="R66" s="10"/>
      <c r="S66" s="9">
        <f t="shared" si="13"/>
        <v>44</v>
      </c>
      <c r="T66" s="10"/>
      <c r="U66" s="9">
        <v>5000</v>
      </c>
    </row>
    <row r="67" spans="1:21" outlineLevel="3">
      <c r="A67" s="9">
        <v>84</v>
      </c>
      <c r="B67" s="10"/>
      <c r="C67" s="9">
        <v>5833</v>
      </c>
      <c r="D67" s="10"/>
      <c r="E67" s="9">
        <f t="shared" si="12"/>
        <v>-5749</v>
      </c>
      <c r="F67" s="10"/>
      <c r="G67" s="1"/>
      <c r="H67" s="1"/>
      <c r="I67" s="1"/>
      <c r="J67" s="1"/>
      <c r="K67" s="1"/>
      <c r="L67" s="1"/>
      <c r="M67" s="1" t="s">
        <v>69</v>
      </c>
      <c r="N67" s="1"/>
      <c r="O67" s="9">
        <v>1781</v>
      </c>
      <c r="P67" s="10"/>
      <c r="Q67" s="9">
        <v>17503</v>
      </c>
      <c r="R67" s="10"/>
      <c r="S67" s="9">
        <f t="shared" si="13"/>
        <v>-15722</v>
      </c>
      <c r="T67" s="10"/>
      <c r="U67" s="9">
        <v>70000</v>
      </c>
    </row>
    <row r="68" spans="1:21" outlineLevel="3">
      <c r="A68" s="9">
        <v>4500</v>
      </c>
      <c r="B68" s="10"/>
      <c r="C68" s="9">
        <v>13918</v>
      </c>
      <c r="D68" s="10"/>
      <c r="E68" s="9">
        <f t="shared" si="12"/>
        <v>-9418</v>
      </c>
      <c r="F68" s="10"/>
      <c r="G68" s="1"/>
      <c r="H68" s="1"/>
      <c r="I68" s="1"/>
      <c r="J68" s="1"/>
      <c r="K68" s="1"/>
      <c r="L68" s="1"/>
      <c r="M68" s="1" t="s">
        <v>70</v>
      </c>
      <c r="N68" s="1"/>
      <c r="O68" s="9">
        <v>13000</v>
      </c>
      <c r="P68" s="10"/>
      <c r="Q68" s="9">
        <v>13918</v>
      </c>
      <c r="R68" s="10"/>
      <c r="S68" s="9">
        <f t="shared" si="13"/>
        <v>-918</v>
      </c>
      <c r="T68" s="10"/>
      <c r="U68" s="9">
        <v>17000</v>
      </c>
    </row>
    <row r="69" spans="1:21" outlineLevel="3">
      <c r="A69" s="9">
        <v>0</v>
      </c>
      <c r="B69" s="10"/>
      <c r="C69" s="9">
        <v>7917</v>
      </c>
      <c r="D69" s="10"/>
      <c r="E69" s="9">
        <f t="shared" si="12"/>
        <v>-7917</v>
      </c>
      <c r="F69" s="10"/>
      <c r="G69" s="1"/>
      <c r="H69" s="1"/>
      <c r="I69" s="1"/>
      <c r="J69" s="1"/>
      <c r="K69" s="1"/>
      <c r="L69" s="1"/>
      <c r="M69" s="1" t="s">
        <v>71</v>
      </c>
      <c r="N69" s="1"/>
      <c r="O69" s="9">
        <v>14168</v>
      </c>
      <c r="P69" s="10"/>
      <c r="Q69" s="9">
        <v>23747</v>
      </c>
      <c r="R69" s="10"/>
      <c r="S69" s="9">
        <f t="shared" si="13"/>
        <v>-9579</v>
      </c>
      <c r="T69" s="10"/>
      <c r="U69" s="9">
        <v>95000</v>
      </c>
    </row>
    <row r="70" spans="1:21" outlineLevel="3">
      <c r="A70" s="9">
        <v>53</v>
      </c>
      <c r="B70" s="10"/>
      <c r="C70" s="9"/>
      <c r="D70" s="10"/>
      <c r="E70" s="9">
        <f t="shared" si="12"/>
        <v>53</v>
      </c>
      <c r="F70" s="10"/>
      <c r="G70" s="1"/>
      <c r="H70" s="1"/>
      <c r="I70" s="1"/>
      <c r="J70" s="1"/>
      <c r="K70" s="1"/>
      <c r="L70" s="1"/>
      <c r="M70" s="1" t="s">
        <v>72</v>
      </c>
      <c r="N70" s="1"/>
      <c r="O70" s="9">
        <v>144</v>
      </c>
      <c r="P70" s="10"/>
      <c r="Q70" s="9"/>
      <c r="R70" s="10"/>
      <c r="S70" s="9">
        <f t="shared" si="13"/>
        <v>144</v>
      </c>
      <c r="T70" s="10"/>
      <c r="U70" s="9">
        <v>0</v>
      </c>
    </row>
    <row r="71" spans="1:21" outlineLevel="3">
      <c r="A71" s="9">
        <v>93</v>
      </c>
      <c r="B71" s="10"/>
      <c r="C71" s="9">
        <v>1269</v>
      </c>
      <c r="D71" s="10"/>
      <c r="E71" s="9">
        <f t="shared" si="12"/>
        <v>-1176</v>
      </c>
      <c r="F71" s="10"/>
      <c r="G71" s="1"/>
      <c r="H71" s="1"/>
      <c r="I71" s="1"/>
      <c r="J71" s="1"/>
      <c r="K71" s="1"/>
      <c r="L71" s="1"/>
      <c r="M71" s="1" t="s">
        <v>73</v>
      </c>
      <c r="N71" s="1"/>
      <c r="O71" s="9">
        <v>7745</v>
      </c>
      <c r="P71" s="10"/>
      <c r="Q71" s="9">
        <v>2787</v>
      </c>
      <c r="R71" s="10"/>
      <c r="S71" s="9">
        <f t="shared" si="13"/>
        <v>4958</v>
      </c>
      <c r="T71" s="10"/>
      <c r="U71" s="9">
        <v>12000</v>
      </c>
    </row>
    <row r="72" spans="1:21" outlineLevel="3">
      <c r="A72" s="9">
        <v>1380</v>
      </c>
      <c r="B72" s="10"/>
      <c r="C72" s="9">
        <v>1079</v>
      </c>
      <c r="D72" s="10"/>
      <c r="E72" s="9">
        <f t="shared" si="12"/>
        <v>301</v>
      </c>
      <c r="F72" s="10"/>
      <c r="G72" s="1"/>
      <c r="H72" s="1"/>
      <c r="I72" s="1"/>
      <c r="J72" s="1"/>
      <c r="K72" s="1"/>
      <c r="L72" s="1"/>
      <c r="M72" s="1" t="s">
        <v>74</v>
      </c>
      <c r="N72" s="1"/>
      <c r="O72" s="9">
        <v>1708</v>
      </c>
      <c r="P72" s="10"/>
      <c r="Q72" s="9">
        <v>1267</v>
      </c>
      <c r="R72" s="10"/>
      <c r="S72" s="9">
        <f t="shared" si="13"/>
        <v>441</v>
      </c>
      <c r="T72" s="10"/>
      <c r="U72" s="9">
        <v>4000</v>
      </c>
    </row>
    <row r="73" spans="1:21" outlineLevel="4">
      <c r="A73" s="9"/>
      <c r="B73" s="10"/>
      <c r="C73" s="9"/>
      <c r="D73" s="10"/>
      <c r="E73" s="9"/>
      <c r="F73" s="10"/>
      <c r="G73" s="1"/>
      <c r="H73" s="1"/>
      <c r="I73" s="1"/>
      <c r="J73" s="1"/>
      <c r="K73" s="1"/>
      <c r="L73" s="1"/>
      <c r="M73" s="1" t="s">
        <v>75</v>
      </c>
      <c r="N73" s="1"/>
      <c r="O73" s="9"/>
      <c r="P73" s="10"/>
      <c r="Q73" s="9"/>
      <c r="R73" s="10"/>
      <c r="S73" s="9"/>
      <c r="T73" s="10"/>
      <c r="U73" s="9"/>
    </row>
    <row r="74" spans="1:21" outlineLevel="4">
      <c r="A74" s="9">
        <v>6687</v>
      </c>
      <c r="B74" s="10"/>
      <c r="C74" s="9">
        <v>7769</v>
      </c>
      <c r="D74" s="10"/>
      <c r="E74" s="9">
        <f t="shared" si="12"/>
        <v>-1082</v>
      </c>
      <c r="F74" s="10"/>
      <c r="G74" s="1"/>
      <c r="H74" s="1"/>
      <c r="I74" s="1"/>
      <c r="J74" s="1"/>
      <c r="K74" s="1"/>
      <c r="L74" s="1"/>
      <c r="M74" s="1"/>
      <c r="N74" s="1" t="s">
        <v>76</v>
      </c>
      <c r="O74" s="9">
        <v>20062</v>
      </c>
      <c r="P74" s="10"/>
      <c r="Q74" s="9">
        <v>24119</v>
      </c>
      <c r="R74" s="10"/>
      <c r="S74" s="9">
        <f t="shared" si="13"/>
        <v>-4057</v>
      </c>
      <c r="T74" s="10"/>
      <c r="U74" s="9">
        <v>85000</v>
      </c>
    </row>
    <row r="75" spans="1:21" outlineLevel="4">
      <c r="A75" s="9">
        <v>208</v>
      </c>
      <c r="B75" s="10"/>
      <c r="C75" s="9">
        <v>236</v>
      </c>
      <c r="D75" s="10"/>
      <c r="E75" s="9">
        <f t="shared" si="12"/>
        <v>-28</v>
      </c>
      <c r="F75" s="10"/>
      <c r="G75" s="1"/>
      <c r="H75" s="1"/>
      <c r="I75" s="1"/>
      <c r="J75" s="1"/>
      <c r="K75" s="1"/>
      <c r="L75" s="1"/>
      <c r="M75" s="1"/>
      <c r="N75" s="1" t="s">
        <v>77</v>
      </c>
      <c r="O75" s="9">
        <v>592</v>
      </c>
      <c r="P75" s="10"/>
      <c r="Q75" s="9">
        <v>402</v>
      </c>
      <c r="R75" s="10"/>
      <c r="S75" s="9">
        <f t="shared" si="13"/>
        <v>190</v>
      </c>
      <c r="T75" s="10"/>
      <c r="U75" s="9">
        <v>2500</v>
      </c>
    </row>
    <row r="76" spans="1:21" outlineLevel="4">
      <c r="A76" s="9">
        <v>816</v>
      </c>
      <c r="B76" s="10"/>
      <c r="C76" s="9">
        <v>643</v>
      </c>
      <c r="D76" s="10"/>
      <c r="E76" s="9">
        <f t="shared" si="12"/>
        <v>173</v>
      </c>
      <c r="F76" s="10"/>
      <c r="G76" s="1"/>
      <c r="H76" s="1"/>
      <c r="I76" s="1"/>
      <c r="J76" s="1"/>
      <c r="K76" s="1"/>
      <c r="L76" s="1"/>
      <c r="M76" s="1"/>
      <c r="N76" s="1" t="s">
        <v>78</v>
      </c>
      <c r="O76" s="9">
        <v>2531</v>
      </c>
      <c r="P76" s="10"/>
      <c r="Q76" s="9">
        <v>2502</v>
      </c>
      <c r="R76" s="10"/>
      <c r="S76" s="9">
        <f t="shared" si="13"/>
        <v>29</v>
      </c>
      <c r="T76" s="10"/>
      <c r="U76" s="9">
        <v>8500</v>
      </c>
    </row>
    <row r="77" spans="1:21" outlineLevel="4">
      <c r="A77" s="9">
        <v>15</v>
      </c>
      <c r="B77" s="10"/>
      <c r="C77" s="9">
        <v>100</v>
      </c>
      <c r="D77" s="10"/>
      <c r="E77" s="9">
        <f t="shared" si="12"/>
        <v>-85</v>
      </c>
      <c r="F77" s="10"/>
      <c r="G77" s="1"/>
      <c r="H77" s="1"/>
      <c r="I77" s="1"/>
      <c r="J77" s="1"/>
      <c r="K77" s="1"/>
      <c r="L77" s="1"/>
      <c r="M77" s="1"/>
      <c r="N77" s="1" t="s">
        <v>79</v>
      </c>
      <c r="O77" s="9">
        <v>1977</v>
      </c>
      <c r="P77" s="10"/>
      <c r="Q77" s="9">
        <v>3048</v>
      </c>
      <c r="R77" s="10"/>
      <c r="S77" s="9">
        <f t="shared" si="13"/>
        <v>-1071</v>
      </c>
      <c r="T77" s="10"/>
      <c r="U77" s="9">
        <v>8000</v>
      </c>
    </row>
    <row r="78" spans="1:21" ht="18" outlineLevel="4" thickBot="1">
      <c r="A78" s="11">
        <v>1609</v>
      </c>
      <c r="B78" s="10"/>
      <c r="C78" s="11">
        <v>1108</v>
      </c>
      <c r="D78" s="10"/>
      <c r="E78" s="11">
        <f>A78-C78</f>
        <v>501</v>
      </c>
      <c r="F78" s="10"/>
      <c r="G78" s="1"/>
      <c r="H78" s="1"/>
      <c r="I78" s="1"/>
      <c r="J78" s="1"/>
      <c r="K78" s="1"/>
      <c r="L78" s="1"/>
      <c r="M78" s="1"/>
      <c r="N78" s="1" t="s">
        <v>80</v>
      </c>
      <c r="O78" s="11">
        <v>8871</v>
      </c>
      <c r="P78" s="10"/>
      <c r="Q78" s="11">
        <v>2804</v>
      </c>
      <c r="R78" s="10"/>
      <c r="S78" s="11">
        <f>O78-Q78</f>
        <v>6067</v>
      </c>
      <c r="T78" s="10"/>
      <c r="U78" s="11">
        <v>12000</v>
      </c>
    </row>
    <row r="79" spans="1:21" outlineLevel="3">
      <c r="A79" s="9">
        <f>ROUND(SUM(A73:A78),5)</f>
        <v>9335</v>
      </c>
      <c r="B79" s="10"/>
      <c r="C79" s="9">
        <f>ROUND(SUM(C73:C78),5)</f>
        <v>9856</v>
      </c>
      <c r="D79" s="10"/>
      <c r="E79" s="9">
        <f>A79-C79</f>
        <v>-521</v>
      </c>
      <c r="F79" s="10"/>
      <c r="G79" s="1"/>
      <c r="H79" s="1"/>
      <c r="I79" s="1"/>
      <c r="J79" s="1"/>
      <c r="K79" s="1"/>
      <c r="L79" s="1"/>
      <c r="M79" s="1" t="s">
        <v>81</v>
      </c>
      <c r="N79" s="1"/>
      <c r="O79" s="9">
        <f>ROUND(SUM(O73:O78),5)</f>
        <v>34033</v>
      </c>
      <c r="P79" s="10"/>
      <c r="Q79" s="9">
        <f>ROUND(SUM(Q73:Q78),5)</f>
        <v>32875</v>
      </c>
      <c r="R79" s="10"/>
      <c r="S79" s="9">
        <f>O79-Q79</f>
        <v>1158</v>
      </c>
      <c r="T79" s="10"/>
      <c r="U79" s="9">
        <f>ROUND(SUM(U73:U78),5)</f>
        <v>116000</v>
      </c>
    </row>
    <row r="80" spans="1:21" outlineLevel="4">
      <c r="A80" s="9"/>
      <c r="B80" s="10"/>
      <c r="C80" s="9"/>
      <c r="D80" s="10"/>
      <c r="E80" s="9"/>
      <c r="F80" s="10"/>
      <c r="G80" s="1"/>
      <c r="H80" s="1"/>
      <c r="I80" s="1"/>
      <c r="J80" s="1"/>
      <c r="K80" s="1"/>
      <c r="L80" s="1"/>
      <c r="M80" s="1" t="s">
        <v>82</v>
      </c>
      <c r="N80" s="1"/>
      <c r="O80" s="9"/>
      <c r="P80" s="10"/>
      <c r="Q80" s="9"/>
      <c r="R80" s="10"/>
      <c r="S80" s="9"/>
      <c r="T80" s="10"/>
      <c r="U80" s="9"/>
    </row>
    <row r="81" spans="1:21" outlineLevel="4">
      <c r="A81" s="9">
        <v>728</v>
      </c>
      <c r="B81" s="10"/>
      <c r="C81" s="9">
        <v>1078</v>
      </c>
      <c r="D81" s="10"/>
      <c r="E81" s="9">
        <f t="shared" ref="E81:E87" si="14">A81-C81</f>
        <v>-350</v>
      </c>
      <c r="F81" s="10"/>
      <c r="G81" s="1"/>
      <c r="H81" s="1"/>
      <c r="I81" s="1"/>
      <c r="J81" s="1"/>
      <c r="K81" s="1"/>
      <c r="L81" s="1"/>
      <c r="M81" s="1"/>
      <c r="N81" s="1" t="s">
        <v>83</v>
      </c>
      <c r="O81" s="9">
        <v>1540</v>
      </c>
      <c r="P81" s="10"/>
      <c r="Q81" s="9">
        <v>1743</v>
      </c>
      <c r="R81" s="10"/>
      <c r="S81" s="9">
        <f t="shared" ref="S81:S87" si="15">O81-Q81</f>
        <v>-203</v>
      </c>
      <c r="T81" s="10"/>
      <c r="U81" s="9">
        <v>8000</v>
      </c>
    </row>
    <row r="82" spans="1:21" ht="18" outlineLevel="4" thickBot="1">
      <c r="A82" s="11">
        <v>538</v>
      </c>
      <c r="B82" s="10"/>
      <c r="C82" s="11">
        <v>578</v>
      </c>
      <c r="D82" s="10"/>
      <c r="E82" s="11">
        <f>A82-C82</f>
        <v>-40</v>
      </c>
      <c r="F82" s="10"/>
      <c r="G82" s="1"/>
      <c r="H82" s="1"/>
      <c r="I82" s="1"/>
      <c r="J82" s="1"/>
      <c r="K82" s="1"/>
      <c r="L82" s="1"/>
      <c r="M82" s="1"/>
      <c r="N82" s="1" t="s">
        <v>84</v>
      </c>
      <c r="O82" s="11">
        <v>2135</v>
      </c>
      <c r="P82" s="10"/>
      <c r="Q82" s="11">
        <v>2049</v>
      </c>
      <c r="R82" s="10"/>
      <c r="S82" s="11">
        <f>O82-Q82</f>
        <v>86</v>
      </c>
      <c r="T82" s="10"/>
      <c r="U82" s="11">
        <v>7999</v>
      </c>
    </row>
    <row r="83" spans="1:21" outlineLevel="3">
      <c r="A83" s="9">
        <f>ROUND(SUM(A80:A82),5)</f>
        <v>1266</v>
      </c>
      <c r="B83" s="10"/>
      <c r="C83" s="9">
        <f>ROUND(SUM(C80:C82),5)</f>
        <v>1656</v>
      </c>
      <c r="D83" s="10"/>
      <c r="E83" s="9">
        <f>A83-C83</f>
        <v>-390</v>
      </c>
      <c r="F83" s="10"/>
      <c r="G83" s="1"/>
      <c r="H83" s="1"/>
      <c r="I83" s="1"/>
      <c r="J83" s="1"/>
      <c r="K83" s="1"/>
      <c r="L83" s="1"/>
      <c r="M83" s="1" t="s">
        <v>85</v>
      </c>
      <c r="N83" s="1"/>
      <c r="O83" s="9">
        <f>ROUND(SUM(O80:O82),5)</f>
        <v>3675</v>
      </c>
      <c r="P83" s="10"/>
      <c r="Q83" s="9">
        <f>ROUND(SUM(Q80:Q82),5)</f>
        <v>3792</v>
      </c>
      <c r="R83" s="10"/>
      <c r="S83" s="9">
        <f>O83-Q83</f>
        <v>-117</v>
      </c>
      <c r="T83" s="10"/>
      <c r="U83" s="9">
        <f>ROUND(SUM(U80:U82),5)</f>
        <v>15999</v>
      </c>
    </row>
    <row r="84" spans="1:21" outlineLevel="4">
      <c r="A84" s="9"/>
      <c r="B84" s="10"/>
      <c r="C84" s="9"/>
      <c r="D84" s="10"/>
      <c r="E84" s="9"/>
      <c r="F84" s="10"/>
      <c r="G84" s="1"/>
      <c r="H84" s="1"/>
      <c r="I84" s="1"/>
      <c r="J84" s="1"/>
      <c r="K84" s="1"/>
      <c r="L84" s="1"/>
      <c r="M84" s="1" t="s">
        <v>86</v>
      </c>
      <c r="N84" s="1"/>
      <c r="O84" s="9"/>
      <c r="P84" s="10"/>
      <c r="Q84" s="9"/>
      <c r="R84" s="10"/>
      <c r="S84" s="9"/>
      <c r="T84" s="10"/>
      <c r="U84" s="9"/>
    </row>
    <row r="85" spans="1:21" outlineLevel="4">
      <c r="A85" s="9">
        <v>26251</v>
      </c>
      <c r="B85" s="10"/>
      <c r="C85" s="9">
        <v>14741</v>
      </c>
      <c r="D85" s="10"/>
      <c r="E85" s="9">
        <f t="shared" si="14"/>
        <v>11510</v>
      </c>
      <c r="F85" s="10"/>
      <c r="G85" s="1"/>
      <c r="H85" s="1"/>
      <c r="I85" s="1"/>
      <c r="J85" s="1"/>
      <c r="K85" s="1"/>
      <c r="L85" s="1"/>
      <c r="M85" s="1"/>
      <c r="N85" s="1" t="s">
        <v>87</v>
      </c>
      <c r="O85" s="9">
        <v>58882</v>
      </c>
      <c r="P85" s="10"/>
      <c r="Q85" s="9">
        <v>58446</v>
      </c>
      <c r="R85" s="10"/>
      <c r="S85" s="9">
        <f t="shared" si="15"/>
        <v>436</v>
      </c>
      <c r="T85" s="10"/>
      <c r="U85" s="9">
        <v>220000</v>
      </c>
    </row>
    <row r="86" spans="1:21" outlineLevel="4">
      <c r="A86" s="9">
        <v>6114</v>
      </c>
      <c r="B86" s="10"/>
      <c r="C86" s="9">
        <v>4471</v>
      </c>
      <c r="D86" s="10"/>
      <c r="E86" s="9">
        <f t="shared" si="14"/>
        <v>1643</v>
      </c>
      <c r="F86" s="10"/>
      <c r="G86" s="1"/>
      <c r="H86" s="1"/>
      <c r="I86" s="1"/>
      <c r="J86" s="1"/>
      <c r="K86" s="1"/>
      <c r="L86" s="1"/>
      <c r="M86" s="1"/>
      <c r="N86" s="1" t="s">
        <v>88</v>
      </c>
      <c r="O86" s="9">
        <v>17914</v>
      </c>
      <c r="P86" s="10"/>
      <c r="Q86" s="9">
        <v>15656</v>
      </c>
      <c r="R86" s="10"/>
      <c r="S86" s="9">
        <f t="shared" si="15"/>
        <v>2258</v>
      </c>
      <c r="T86" s="10"/>
      <c r="U86" s="9">
        <v>58000</v>
      </c>
    </row>
    <row r="87" spans="1:21" outlineLevel="4">
      <c r="A87" s="9">
        <v>2537</v>
      </c>
      <c r="B87" s="10"/>
      <c r="C87" s="9">
        <v>1446</v>
      </c>
      <c r="D87" s="10"/>
      <c r="E87" s="9">
        <f t="shared" si="14"/>
        <v>1091</v>
      </c>
      <c r="F87" s="10"/>
      <c r="G87" s="1"/>
      <c r="H87" s="1"/>
      <c r="I87" s="1"/>
      <c r="J87" s="1"/>
      <c r="K87" s="1"/>
      <c r="L87" s="1"/>
      <c r="M87" s="1"/>
      <c r="N87" s="1" t="s">
        <v>89</v>
      </c>
      <c r="O87" s="9">
        <v>5855</v>
      </c>
      <c r="P87" s="10"/>
      <c r="Q87" s="9">
        <v>5768</v>
      </c>
      <c r="R87" s="10"/>
      <c r="S87" s="9">
        <f t="shared" si="15"/>
        <v>87</v>
      </c>
      <c r="T87" s="10"/>
      <c r="U87" s="9">
        <v>23000</v>
      </c>
    </row>
    <row r="88" spans="1:21" ht="18" outlineLevel="4" thickBot="1">
      <c r="A88" s="11">
        <v>984</v>
      </c>
      <c r="B88" s="10"/>
      <c r="C88" s="11">
        <v>566</v>
      </c>
      <c r="D88" s="10"/>
      <c r="E88" s="11">
        <f>A88-C88</f>
        <v>418</v>
      </c>
      <c r="F88" s="10"/>
      <c r="G88" s="1"/>
      <c r="H88" s="1"/>
      <c r="I88" s="1"/>
      <c r="J88" s="1"/>
      <c r="K88" s="1"/>
      <c r="L88" s="1"/>
      <c r="M88" s="1"/>
      <c r="N88" s="1" t="s">
        <v>90</v>
      </c>
      <c r="O88" s="11">
        <v>2197</v>
      </c>
      <c r="P88" s="10"/>
      <c r="Q88" s="11">
        <v>1988</v>
      </c>
      <c r="R88" s="10"/>
      <c r="S88" s="11">
        <f>O88-Q88</f>
        <v>209</v>
      </c>
      <c r="T88" s="10"/>
      <c r="U88" s="11">
        <v>7500</v>
      </c>
    </row>
    <row r="89" spans="1:21" outlineLevel="3">
      <c r="A89" s="9">
        <f>ROUND(SUM(A84:A88),5)</f>
        <v>35886</v>
      </c>
      <c r="B89" s="10"/>
      <c r="C89" s="9">
        <f>ROUND(SUM(C84:C88),5)</f>
        <v>21224</v>
      </c>
      <c r="D89" s="10"/>
      <c r="E89" s="9">
        <f>A89-C89</f>
        <v>14662</v>
      </c>
      <c r="F89" s="10"/>
      <c r="G89" s="1"/>
      <c r="H89" s="1"/>
      <c r="I89" s="1"/>
      <c r="J89" s="1"/>
      <c r="K89" s="1"/>
      <c r="L89" s="1"/>
      <c r="M89" s="1" t="s">
        <v>91</v>
      </c>
      <c r="N89" s="1"/>
      <c r="O89" s="9">
        <f>ROUND(SUM(O84:O88),5)</f>
        <v>84848</v>
      </c>
      <c r="P89" s="10"/>
      <c r="Q89" s="9">
        <f>ROUND(SUM(Q84:Q88),5)</f>
        <v>81858</v>
      </c>
      <c r="R89" s="10"/>
      <c r="S89" s="9">
        <f>O89-Q89</f>
        <v>2990</v>
      </c>
      <c r="T89" s="10"/>
      <c r="U89" s="9">
        <f>ROUND(SUM(U84:U88),5)</f>
        <v>308500</v>
      </c>
    </row>
    <row r="90" spans="1:21" outlineLevel="4">
      <c r="A90" s="9"/>
      <c r="B90" s="10"/>
      <c r="C90" s="9"/>
      <c r="D90" s="10"/>
      <c r="E90" s="9"/>
      <c r="F90" s="10"/>
      <c r="G90" s="1"/>
      <c r="H90" s="1"/>
      <c r="I90" s="1"/>
      <c r="J90" s="1"/>
      <c r="K90" s="1"/>
      <c r="L90" s="1"/>
      <c r="M90" s="1" t="s">
        <v>92</v>
      </c>
      <c r="N90" s="1"/>
      <c r="O90" s="9"/>
      <c r="P90" s="10"/>
      <c r="Q90" s="9"/>
      <c r="R90" s="10"/>
      <c r="S90" s="9"/>
      <c r="T90" s="10"/>
      <c r="U90" s="9"/>
    </row>
    <row r="91" spans="1:21" ht="18" outlineLevel="4" thickBot="1">
      <c r="A91" s="12">
        <v>78</v>
      </c>
      <c r="B91" s="10"/>
      <c r="C91" s="9"/>
      <c r="D91" s="10"/>
      <c r="E91" s="11">
        <f>A91-C91</f>
        <v>78</v>
      </c>
      <c r="F91" s="10"/>
      <c r="G91" s="1"/>
      <c r="H91" s="1"/>
      <c r="I91" s="1"/>
      <c r="J91" s="1"/>
      <c r="K91" s="1"/>
      <c r="L91" s="1"/>
      <c r="M91" s="1"/>
      <c r="N91" s="1" t="s">
        <v>93</v>
      </c>
      <c r="O91" s="12">
        <v>134</v>
      </c>
      <c r="P91" s="10"/>
      <c r="Q91" s="9"/>
      <c r="R91" s="10"/>
      <c r="S91" s="11">
        <f>O91-Q91</f>
        <v>134</v>
      </c>
      <c r="T91" s="10"/>
      <c r="U91" s="12">
        <v>500</v>
      </c>
    </row>
    <row r="92" spans="1:21" ht="18" outlineLevel="3" thickBot="1">
      <c r="A92" s="14">
        <f>ROUND(SUM(A90:A91),5)</f>
        <v>78</v>
      </c>
      <c r="B92" s="10"/>
      <c r="C92" s="12"/>
      <c r="D92" s="10"/>
      <c r="E92" s="12">
        <f>A92-C92</f>
        <v>78</v>
      </c>
      <c r="F92" s="10"/>
      <c r="G92" s="1"/>
      <c r="H92" s="1"/>
      <c r="I92" s="1"/>
      <c r="J92" s="1"/>
      <c r="K92" s="1"/>
      <c r="L92" s="1"/>
      <c r="M92" s="1" t="s">
        <v>94</v>
      </c>
      <c r="N92" s="1"/>
      <c r="O92" s="14">
        <f>ROUND(SUM(O90:O91),5)</f>
        <v>134</v>
      </c>
      <c r="P92" s="10"/>
      <c r="Q92" s="12"/>
      <c r="R92" s="10"/>
      <c r="S92" s="12">
        <f>O92-Q92</f>
        <v>134</v>
      </c>
      <c r="T92" s="10"/>
      <c r="U92" s="14">
        <f>ROUND(SUM(U90:U91),5)</f>
        <v>500</v>
      </c>
    </row>
    <row r="93" spans="1:21" ht="18" outlineLevel="2" thickBot="1">
      <c r="A93" s="13">
        <f>ROUND(SUM(A57:A72)+A79+A83+A89+A92,5)</f>
        <v>77471</v>
      </c>
      <c r="B93" s="10"/>
      <c r="C93" s="13">
        <f>ROUND(SUM(C57:C72)+C79+C83+C89+C92,5)</f>
        <v>78682</v>
      </c>
      <c r="D93" s="10"/>
      <c r="E93" s="13">
        <f>A93-C93</f>
        <v>-1211</v>
      </c>
      <c r="F93" s="10"/>
      <c r="G93" s="1"/>
      <c r="H93" s="1"/>
      <c r="I93" s="1"/>
      <c r="J93" s="1"/>
      <c r="K93" s="1"/>
      <c r="L93" s="1" t="s">
        <v>95</v>
      </c>
      <c r="M93" s="1"/>
      <c r="N93" s="1"/>
      <c r="O93" s="13">
        <f>ROUND(SUM(O57:O72)+O79+O83+O89+O92,5)</f>
        <v>205324</v>
      </c>
      <c r="P93" s="10"/>
      <c r="Q93" s="13">
        <f>ROUND(SUM(Q57:Q72)+Q79+Q83+Q89+Q92,5)</f>
        <v>215443</v>
      </c>
      <c r="R93" s="10"/>
      <c r="S93" s="13">
        <f>O93-Q93</f>
        <v>-10119</v>
      </c>
      <c r="T93" s="10"/>
      <c r="U93" s="13">
        <f>ROUND(SUM(U57:U72)+U79+U83+U89+U92,5)</f>
        <v>781548</v>
      </c>
    </row>
    <row r="94" spans="1:21" outlineLevel="1">
      <c r="A94" s="25">
        <f>ROUND(A56+A93,5)</f>
        <v>77471</v>
      </c>
      <c r="B94" s="24"/>
      <c r="C94" s="25">
        <f>ROUND(C56+C93,5)</f>
        <v>78682</v>
      </c>
      <c r="D94" s="24"/>
      <c r="E94" s="25">
        <f>A94-C94</f>
        <v>-1211</v>
      </c>
      <c r="F94" s="24"/>
      <c r="G94" s="24"/>
      <c r="H94" s="24"/>
      <c r="I94" s="24"/>
      <c r="J94" s="24"/>
      <c r="K94" s="24" t="s">
        <v>96</v>
      </c>
      <c r="L94" s="24"/>
      <c r="M94" s="24"/>
      <c r="N94" s="24"/>
      <c r="O94" s="25">
        <f>ROUND(O56+O93,5)</f>
        <v>205324</v>
      </c>
      <c r="P94" s="24"/>
      <c r="Q94" s="25">
        <f>ROUND(Q56+Q93,5)</f>
        <v>215443</v>
      </c>
      <c r="R94" s="24"/>
      <c r="S94" s="25">
        <f>O94-Q94</f>
        <v>-10119</v>
      </c>
      <c r="T94" s="24"/>
      <c r="U94" s="25">
        <f>ROUND(U56+U93,5)</f>
        <v>781548</v>
      </c>
    </row>
    <row r="95" spans="1:21" outlineLevel="2">
      <c r="A95" s="9"/>
      <c r="B95" s="10"/>
      <c r="C95" s="9"/>
      <c r="D95" s="10"/>
      <c r="E95" s="9"/>
      <c r="F95" s="10"/>
      <c r="G95" s="1"/>
      <c r="H95" s="1"/>
      <c r="I95" s="1"/>
      <c r="J95" s="1"/>
      <c r="K95" s="1" t="s">
        <v>97</v>
      </c>
      <c r="L95" s="1"/>
      <c r="M95" s="1"/>
      <c r="N95" s="1"/>
      <c r="O95" s="9"/>
      <c r="P95" s="10"/>
      <c r="Q95" s="9"/>
      <c r="R95" s="10"/>
      <c r="S95" s="9"/>
      <c r="T95" s="10"/>
      <c r="U95" s="9"/>
    </row>
    <row r="96" spans="1:21" outlineLevel="3">
      <c r="A96" s="9"/>
      <c r="B96" s="10"/>
      <c r="C96" s="9"/>
      <c r="D96" s="10"/>
      <c r="E96" s="9"/>
      <c r="F96" s="10"/>
      <c r="G96" s="1"/>
      <c r="H96" s="1"/>
      <c r="I96" s="1"/>
      <c r="J96" s="1"/>
      <c r="K96" s="1"/>
      <c r="L96" s="1" t="s">
        <v>98</v>
      </c>
      <c r="M96" s="1"/>
      <c r="N96" s="1"/>
      <c r="O96" s="9"/>
      <c r="P96" s="10"/>
      <c r="Q96" s="9"/>
      <c r="R96" s="10"/>
      <c r="S96" s="9"/>
      <c r="T96" s="10"/>
      <c r="U96" s="9"/>
    </row>
    <row r="97" spans="1:21" outlineLevel="3">
      <c r="A97" s="9">
        <v>17</v>
      </c>
      <c r="B97" s="10"/>
      <c r="C97" s="9">
        <v>986</v>
      </c>
      <c r="D97" s="10"/>
      <c r="E97" s="9">
        <f t="shared" ref="E97:E101" si="16">A97-C97</f>
        <v>-969</v>
      </c>
      <c r="F97" s="10"/>
      <c r="G97" s="1"/>
      <c r="H97" s="1"/>
      <c r="I97" s="1"/>
      <c r="J97" s="1"/>
      <c r="K97" s="1"/>
      <c r="L97" s="1"/>
      <c r="M97" s="1" t="s">
        <v>99</v>
      </c>
      <c r="N97" s="1"/>
      <c r="O97" s="9">
        <v>1141</v>
      </c>
      <c r="P97" s="10"/>
      <c r="Q97" s="9">
        <v>2655</v>
      </c>
      <c r="R97" s="10"/>
      <c r="S97" s="9">
        <f t="shared" ref="S97:S101" si="17">O97-Q97</f>
        <v>-1514</v>
      </c>
      <c r="T97" s="10"/>
      <c r="U97" s="9">
        <v>6200</v>
      </c>
    </row>
    <row r="98" spans="1:21" outlineLevel="3">
      <c r="A98" s="9">
        <v>342</v>
      </c>
      <c r="B98" s="10"/>
      <c r="C98" s="9">
        <v>375</v>
      </c>
      <c r="D98" s="10"/>
      <c r="E98" s="9">
        <f t="shared" si="16"/>
        <v>-33</v>
      </c>
      <c r="F98" s="10"/>
      <c r="G98" s="1"/>
      <c r="H98" s="1"/>
      <c r="I98" s="1"/>
      <c r="J98" s="1"/>
      <c r="K98" s="1"/>
      <c r="L98" s="1"/>
      <c r="M98" s="1" t="s">
        <v>100</v>
      </c>
      <c r="N98" s="1"/>
      <c r="O98" s="9">
        <v>2099</v>
      </c>
      <c r="P98" s="10"/>
      <c r="Q98" s="9">
        <v>7659</v>
      </c>
      <c r="R98" s="10"/>
      <c r="S98" s="9">
        <f t="shared" si="17"/>
        <v>-5560</v>
      </c>
      <c r="T98" s="10"/>
      <c r="U98" s="9">
        <v>11000</v>
      </c>
    </row>
    <row r="99" spans="1:21" outlineLevel="3">
      <c r="A99" s="9">
        <v>810</v>
      </c>
      <c r="B99" s="10"/>
      <c r="C99" s="9">
        <v>356</v>
      </c>
      <c r="D99" s="10"/>
      <c r="E99" s="9">
        <f t="shared" si="16"/>
        <v>454</v>
      </c>
      <c r="F99" s="10"/>
      <c r="G99" s="1"/>
      <c r="H99" s="1"/>
      <c r="I99" s="1"/>
      <c r="J99" s="1"/>
      <c r="K99" s="1"/>
      <c r="L99" s="1"/>
      <c r="M99" s="1" t="s">
        <v>101</v>
      </c>
      <c r="N99" s="1"/>
      <c r="O99" s="9">
        <v>1382</v>
      </c>
      <c r="P99" s="10"/>
      <c r="Q99" s="9">
        <v>494</v>
      </c>
      <c r="R99" s="10"/>
      <c r="S99" s="9">
        <f t="shared" si="17"/>
        <v>888</v>
      </c>
      <c r="T99" s="10"/>
      <c r="U99" s="9">
        <v>4500</v>
      </c>
    </row>
    <row r="100" spans="1:21" outlineLevel="3">
      <c r="A100" s="9">
        <v>524</v>
      </c>
      <c r="B100" s="10"/>
      <c r="C100" s="9">
        <v>1304</v>
      </c>
      <c r="D100" s="10"/>
      <c r="E100" s="9">
        <f t="shared" si="16"/>
        <v>-780</v>
      </c>
      <c r="F100" s="10"/>
      <c r="G100" s="1"/>
      <c r="H100" s="1"/>
      <c r="I100" s="1"/>
      <c r="J100" s="1"/>
      <c r="K100" s="1"/>
      <c r="L100" s="1"/>
      <c r="M100" s="1" t="s">
        <v>102</v>
      </c>
      <c r="N100" s="1"/>
      <c r="O100" s="9">
        <v>7380</v>
      </c>
      <c r="P100" s="10"/>
      <c r="Q100" s="9">
        <v>6453</v>
      </c>
      <c r="R100" s="10"/>
      <c r="S100" s="9">
        <f t="shared" si="17"/>
        <v>927</v>
      </c>
      <c r="T100" s="10"/>
      <c r="U100" s="9">
        <v>13000</v>
      </c>
    </row>
    <row r="101" spans="1:21" outlineLevel="3">
      <c r="A101" s="9">
        <v>0</v>
      </c>
      <c r="B101" s="10"/>
      <c r="C101" s="9">
        <v>793</v>
      </c>
      <c r="D101" s="10"/>
      <c r="E101" s="9">
        <f t="shared" si="16"/>
        <v>-793</v>
      </c>
      <c r="F101" s="10"/>
      <c r="G101" s="1"/>
      <c r="H101" s="1"/>
      <c r="I101" s="1"/>
      <c r="J101" s="1"/>
      <c r="K101" s="1"/>
      <c r="L101" s="1"/>
      <c r="M101" s="1" t="s">
        <v>103</v>
      </c>
      <c r="N101" s="1"/>
      <c r="O101" s="9">
        <v>0</v>
      </c>
      <c r="P101" s="10"/>
      <c r="Q101" s="9">
        <v>793</v>
      </c>
      <c r="R101" s="10"/>
      <c r="S101" s="9">
        <f t="shared" si="17"/>
        <v>-793</v>
      </c>
      <c r="T101" s="10"/>
      <c r="U101" s="9">
        <v>1000</v>
      </c>
    </row>
    <row r="102" spans="1:21" outlineLevel="4">
      <c r="A102" s="9"/>
      <c r="B102" s="10"/>
      <c r="C102" s="9"/>
      <c r="D102" s="10"/>
      <c r="E102" s="9"/>
      <c r="F102" s="10"/>
      <c r="G102" s="1"/>
      <c r="H102" s="1"/>
      <c r="I102" s="1"/>
      <c r="J102" s="1"/>
      <c r="K102" s="1"/>
      <c r="L102" s="1"/>
      <c r="M102" s="1" t="s">
        <v>104</v>
      </c>
      <c r="N102" s="1"/>
      <c r="O102" s="9"/>
      <c r="P102" s="10"/>
      <c r="Q102" s="9"/>
      <c r="R102" s="10"/>
      <c r="S102" s="9"/>
      <c r="T102" s="10"/>
      <c r="U102" s="9"/>
    </row>
    <row r="103" spans="1:21" outlineLevel="4">
      <c r="A103" s="9">
        <v>15811</v>
      </c>
      <c r="B103" s="10"/>
      <c r="C103" s="9">
        <v>15833</v>
      </c>
      <c r="D103" s="10"/>
      <c r="E103" s="9">
        <f t="shared" ref="E103:E109" si="18">A103-C103</f>
        <v>-22</v>
      </c>
      <c r="F103" s="10"/>
      <c r="G103" s="1"/>
      <c r="H103" s="1"/>
      <c r="I103" s="1"/>
      <c r="J103" s="1"/>
      <c r="K103" s="1"/>
      <c r="L103" s="1"/>
      <c r="M103" s="1"/>
      <c r="N103" s="1" t="s">
        <v>105</v>
      </c>
      <c r="O103" s="9">
        <v>47434</v>
      </c>
      <c r="P103" s="10"/>
      <c r="Q103" s="9">
        <v>47455</v>
      </c>
      <c r="R103" s="10"/>
      <c r="S103" s="9">
        <f t="shared" ref="S103:S109" si="19">O103-Q103</f>
        <v>-21</v>
      </c>
      <c r="T103" s="10"/>
      <c r="U103" s="9">
        <v>190000</v>
      </c>
    </row>
    <row r="104" spans="1:21" outlineLevel="4">
      <c r="A104" s="9">
        <v>1188</v>
      </c>
      <c r="B104" s="10"/>
      <c r="C104" s="9">
        <v>844</v>
      </c>
      <c r="D104" s="10"/>
      <c r="E104" s="9">
        <f t="shared" si="18"/>
        <v>344</v>
      </c>
      <c r="F104" s="10"/>
      <c r="G104" s="1"/>
      <c r="H104" s="1"/>
      <c r="I104" s="1"/>
      <c r="J104" s="1"/>
      <c r="K104" s="1"/>
      <c r="L104" s="1"/>
      <c r="M104" s="1"/>
      <c r="N104" s="1" t="s">
        <v>106</v>
      </c>
      <c r="O104" s="9">
        <v>3865</v>
      </c>
      <c r="P104" s="10"/>
      <c r="Q104" s="9">
        <v>4045</v>
      </c>
      <c r="R104" s="10"/>
      <c r="S104" s="9">
        <f t="shared" si="19"/>
        <v>-180</v>
      </c>
      <c r="T104" s="10"/>
      <c r="U104" s="9">
        <v>14000</v>
      </c>
    </row>
    <row r="105" spans="1:21" outlineLevel="4">
      <c r="A105" s="9">
        <v>0</v>
      </c>
      <c r="B105" s="10"/>
      <c r="C105" s="9">
        <v>228</v>
      </c>
      <c r="D105" s="10"/>
      <c r="E105" s="9">
        <f t="shared" si="18"/>
        <v>-228</v>
      </c>
      <c r="F105" s="10"/>
      <c r="G105" s="1"/>
      <c r="H105" s="1"/>
      <c r="I105" s="1"/>
      <c r="J105" s="1"/>
      <c r="K105" s="1"/>
      <c r="L105" s="1"/>
      <c r="M105" s="1"/>
      <c r="N105" s="1" t="s">
        <v>107</v>
      </c>
      <c r="O105" s="9">
        <v>302</v>
      </c>
      <c r="P105" s="10"/>
      <c r="Q105" s="9">
        <v>291</v>
      </c>
      <c r="R105" s="10"/>
      <c r="S105" s="9">
        <f t="shared" si="19"/>
        <v>11</v>
      </c>
      <c r="T105" s="10"/>
      <c r="U105" s="9">
        <v>2500</v>
      </c>
    </row>
    <row r="106" spans="1:21" ht="18" outlineLevel="4" thickBot="1">
      <c r="A106" s="11">
        <v>101</v>
      </c>
      <c r="B106" s="10"/>
      <c r="C106" s="11">
        <v>376</v>
      </c>
      <c r="D106" s="10"/>
      <c r="E106" s="11">
        <f>A106-C106</f>
        <v>-275</v>
      </c>
      <c r="F106" s="10"/>
      <c r="G106" s="1"/>
      <c r="H106" s="1"/>
      <c r="I106" s="1"/>
      <c r="J106" s="1"/>
      <c r="K106" s="1"/>
      <c r="L106" s="1"/>
      <c r="M106" s="1"/>
      <c r="N106" s="1" t="s">
        <v>108</v>
      </c>
      <c r="O106" s="11">
        <v>962</v>
      </c>
      <c r="P106" s="10"/>
      <c r="Q106" s="11">
        <v>3512</v>
      </c>
      <c r="R106" s="10"/>
      <c r="S106" s="11">
        <f>O106-Q106</f>
        <v>-2550</v>
      </c>
      <c r="T106" s="10"/>
      <c r="U106" s="11">
        <v>7000</v>
      </c>
    </row>
    <row r="107" spans="1:21" outlineLevel="3">
      <c r="A107" s="9">
        <f>ROUND(SUM(A102:A106),5)</f>
        <v>17100</v>
      </c>
      <c r="B107" s="10"/>
      <c r="C107" s="9">
        <f>ROUND(SUM(C102:C106),5)</f>
        <v>17281</v>
      </c>
      <c r="D107" s="10"/>
      <c r="E107" s="9">
        <f>A107-C107</f>
        <v>-181</v>
      </c>
      <c r="F107" s="10"/>
      <c r="G107" s="1"/>
      <c r="H107" s="1"/>
      <c r="I107" s="1"/>
      <c r="J107" s="1"/>
      <c r="K107" s="1"/>
      <c r="L107" s="1"/>
      <c r="M107" s="1" t="s">
        <v>109</v>
      </c>
      <c r="N107" s="1"/>
      <c r="O107" s="9">
        <f>ROUND(SUM(O102:O106),5)</f>
        <v>52563</v>
      </c>
      <c r="P107" s="10"/>
      <c r="Q107" s="9">
        <f>ROUND(SUM(Q102:Q106),5)</f>
        <v>55303</v>
      </c>
      <c r="R107" s="10"/>
      <c r="S107" s="9">
        <f>O107-Q107</f>
        <v>-2740</v>
      </c>
      <c r="T107" s="10"/>
      <c r="U107" s="9">
        <f>ROUND(SUM(U102:U106),5)</f>
        <v>213500</v>
      </c>
    </row>
    <row r="108" spans="1:21" outlineLevel="4">
      <c r="A108" s="9"/>
      <c r="B108" s="10"/>
      <c r="C108" s="9"/>
      <c r="D108" s="10"/>
      <c r="E108" s="9"/>
      <c r="F108" s="10"/>
      <c r="G108" s="1"/>
      <c r="H108" s="1"/>
      <c r="I108" s="1"/>
      <c r="J108" s="1"/>
      <c r="K108" s="1"/>
      <c r="L108" s="1"/>
      <c r="M108" s="1" t="s">
        <v>110</v>
      </c>
      <c r="N108" s="1"/>
      <c r="O108" s="9"/>
      <c r="P108" s="10"/>
      <c r="Q108" s="9"/>
      <c r="R108" s="10"/>
      <c r="S108" s="9"/>
      <c r="T108" s="10"/>
      <c r="U108" s="9"/>
    </row>
    <row r="109" spans="1:21" outlineLevel="4">
      <c r="A109" s="9">
        <v>465</v>
      </c>
      <c r="B109" s="10"/>
      <c r="C109" s="9">
        <v>27</v>
      </c>
      <c r="D109" s="10"/>
      <c r="E109" s="9">
        <f t="shared" si="18"/>
        <v>438</v>
      </c>
      <c r="F109" s="10"/>
      <c r="G109" s="1"/>
      <c r="H109" s="1"/>
      <c r="I109" s="1"/>
      <c r="J109" s="1"/>
      <c r="K109" s="1"/>
      <c r="L109" s="1"/>
      <c r="M109" s="1"/>
      <c r="N109" s="1" t="s">
        <v>111</v>
      </c>
      <c r="O109" s="9">
        <v>1916</v>
      </c>
      <c r="P109" s="10"/>
      <c r="Q109" s="9">
        <v>1484</v>
      </c>
      <c r="R109" s="10"/>
      <c r="S109" s="9">
        <f t="shared" si="19"/>
        <v>432</v>
      </c>
      <c r="T109" s="10"/>
      <c r="U109" s="9">
        <v>5000</v>
      </c>
    </row>
    <row r="110" spans="1:21" ht="18" outlineLevel="4" thickBot="1">
      <c r="A110" s="11">
        <v>394</v>
      </c>
      <c r="B110" s="10"/>
      <c r="C110" s="11">
        <v>343</v>
      </c>
      <c r="D110" s="10"/>
      <c r="E110" s="11">
        <f>A110-C110</f>
        <v>51</v>
      </c>
      <c r="F110" s="10"/>
      <c r="G110" s="1"/>
      <c r="H110" s="1"/>
      <c r="I110" s="1"/>
      <c r="J110" s="1"/>
      <c r="K110" s="1"/>
      <c r="L110" s="1"/>
      <c r="M110" s="1"/>
      <c r="N110" s="1" t="s">
        <v>112</v>
      </c>
      <c r="O110" s="11">
        <v>1578</v>
      </c>
      <c r="P110" s="10"/>
      <c r="Q110" s="11">
        <v>1369</v>
      </c>
      <c r="R110" s="10"/>
      <c r="S110" s="11">
        <f>O110-Q110</f>
        <v>209</v>
      </c>
      <c r="T110" s="10"/>
      <c r="U110" s="11">
        <v>6000</v>
      </c>
    </row>
    <row r="111" spans="1:21" outlineLevel="3">
      <c r="A111" s="9">
        <f>ROUND(SUM(A108:A110),5)</f>
        <v>859</v>
      </c>
      <c r="B111" s="10"/>
      <c r="C111" s="9">
        <f>ROUND(SUM(C108:C110),5)</f>
        <v>370</v>
      </c>
      <c r="D111" s="10"/>
      <c r="E111" s="9">
        <f>A111-C111</f>
        <v>489</v>
      </c>
      <c r="F111" s="10"/>
      <c r="G111" s="1"/>
      <c r="H111" s="1"/>
      <c r="I111" s="1"/>
      <c r="J111" s="1"/>
      <c r="K111" s="1"/>
      <c r="L111" s="1"/>
      <c r="M111" s="1" t="s">
        <v>113</v>
      </c>
      <c r="N111" s="1"/>
      <c r="O111" s="9">
        <f>ROUND(SUM(O108:O110),5)</f>
        <v>3494</v>
      </c>
      <c r="P111" s="10"/>
      <c r="Q111" s="9">
        <f>ROUND(SUM(Q108:Q110),5)</f>
        <v>2853</v>
      </c>
      <c r="R111" s="10"/>
      <c r="S111" s="9">
        <f>O111-Q111</f>
        <v>641</v>
      </c>
      <c r="T111" s="10"/>
      <c r="U111" s="9">
        <f>ROUND(SUM(U108:U110),5)</f>
        <v>11000</v>
      </c>
    </row>
    <row r="112" spans="1:21" outlineLevel="4">
      <c r="A112" s="9"/>
      <c r="B112" s="10"/>
      <c r="C112" s="9"/>
      <c r="D112" s="10"/>
      <c r="E112" s="9"/>
      <c r="F112" s="10"/>
      <c r="G112" s="1"/>
      <c r="H112" s="1"/>
      <c r="I112" s="1"/>
      <c r="J112" s="1"/>
      <c r="K112" s="1"/>
      <c r="L112" s="1"/>
      <c r="M112" s="1" t="s">
        <v>114</v>
      </c>
      <c r="N112" s="1"/>
      <c r="O112" s="9"/>
      <c r="P112" s="10"/>
      <c r="Q112" s="9"/>
      <c r="R112" s="10"/>
      <c r="S112" s="9"/>
      <c r="T112" s="10"/>
      <c r="U112" s="9"/>
    </row>
    <row r="113" spans="1:21" outlineLevel="4">
      <c r="A113" s="9">
        <v>60193</v>
      </c>
      <c r="B113" s="10"/>
      <c r="C113" s="9">
        <v>45537</v>
      </c>
      <c r="D113" s="10"/>
      <c r="E113" s="9">
        <f t="shared" ref="E113:E114" si="20">A113-C113</f>
        <v>14656</v>
      </c>
      <c r="F113" s="10"/>
      <c r="G113" s="1"/>
      <c r="H113" s="1"/>
      <c r="I113" s="1"/>
      <c r="J113" s="1"/>
      <c r="K113" s="1"/>
      <c r="L113" s="1"/>
      <c r="M113" s="1"/>
      <c r="N113" s="1" t="s">
        <v>115</v>
      </c>
      <c r="O113" s="9">
        <v>137031</v>
      </c>
      <c r="P113" s="10"/>
      <c r="Q113" s="9">
        <v>171502</v>
      </c>
      <c r="R113" s="10"/>
      <c r="S113" s="9">
        <f t="shared" ref="S113:S121" si="21">O113-Q113</f>
        <v>-34471</v>
      </c>
      <c r="T113" s="10"/>
      <c r="U113" s="9">
        <v>595000</v>
      </c>
    </row>
    <row r="114" spans="1:21" outlineLevel="4">
      <c r="A114" s="9">
        <v>16611</v>
      </c>
      <c r="B114" s="10"/>
      <c r="C114" s="9">
        <v>14232</v>
      </c>
      <c r="D114" s="10"/>
      <c r="E114" s="9">
        <f t="shared" si="20"/>
        <v>2379</v>
      </c>
      <c r="F114" s="10"/>
      <c r="G114" s="1"/>
      <c r="H114" s="1"/>
      <c r="I114" s="1"/>
      <c r="J114" s="1"/>
      <c r="K114" s="1"/>
      <c r="L114" s="1"/>
      <c r="M114" s="1"/>
      <c r="N114" s="1" t="s">
        <v>116</v>
      </c>
      <c r="O114" s="9">
        <v>41560</v>
      </c>
      <c r="P114" s="10"/>
      <c r="Q114" s="9">
        <v>38935</v>
      </c>
      <c r="R114" s="10"/>
      <c r="S114" s="9">
        <f t="shared" si="21"/>
        <v>2625</v>
      </c>
      <c r="T114" s="10"/>
      <c r="U114" s="9">
        <v>156000</v>
      </c>
    </row>
    <row r="115" spans="1:21" outlineLevel="4">
      <c r="A115" s="9">
        <v>5166</v>
      </c>
      <c r="B115" s="10"/>
      <c r="C115" s="9">
        <v>4003</v>
      </c>
      <c r="D115" s="10"/>
      <c r="E115" s="9">
        <f t="shared" ref="E115:E121" si="22">A115-C115</f>
        <v>1163</v>
      </c>
      <c r="F115" s="10"/>
      <c r="G115" s="1"/>
      <c r="H115" s="1"/>
      <c r="I115" s="1"/>
      <c r="J115" s="1"/>
      <c r="K115" s="1"/>
      <c r="L115" s="1"/>
      <c r="M115" s="1"/>
      <c r="N115" s="1" t="s">
        <v>117</v>
      </c>
      <c r="O115" s="9">
        <v>11892</v>
      </c>
      <c r="P115" s="10"/>
      <c r="Q115" s="9">
        <v>14857</v>
      </c>
      <c r="R115" s="10"/>
      <c r="S115" s="9">
        <f t="shared" si="21"/>
        <v>-2965</v>
      </c>
      <c r="T115" s="10"/>
      <c r="U115" s="9">
        <v>53770</v>
      </c>
    </row>
    <row r="116" spans="1:21" outlineLevel="4">
      <c r="A116" s="9">
        <v>-2800</v>
      </c>
      <c r="B116" s="10"/>
      <c r="C116" s="9">
        <v>-5219</v>
      </c>
      <c r="D116" s="10"/>
      <c r="E116" s="9">
        <f t="shared" si="22"/>
        <v>2419</v>
      </c>
      <c r="F116" s="10"/>
      <c r="G116" s="1"/>
      <c r="H116" s="1"/>
      <c r="I116" s="1"/>
      <c r="J116" s="1"/>
      <c r="K116" s="1"/>
      <c r="L116" s="1"/>
      <c r="M116" s="1"/>
      <c r="N116" s="1" t="s">
        <v>118</v>
      </c>
      <c r="O116" s="9">
        <v>-7610</v>
      </c>
      <c r="P116" s="10"/>
      <c r="Q116" s="9">
        <v>-19132</v>
      </c>
      <c r="R116" s="10"/>
      <c r="S116" s="9">
        <f t="shared" si="21"/>
        <v>11522</v>
      </c>
      <c r="T116" s="10"/>
      <c r="U116" s="9">
        <v>-39016</v>
      </c>
    </row>
    <row r="117" spans="1:21" outlineLevel="4">
      <c r="A117" s="9">
        <v>6920</v>
      </c>
      <c r="B117" s="10"/>
      <c r="C117" s="9">
        <v>4658</v>
      </c>
      <c r="D117" s="10"/>
      <c r="E117" s="9">
        <f t="shared" si="22"/>
        <v>2262</v>
      </c>
      <c r="F117" s="10"/>
      <c r="G117" s="1"/>
      <c r="H117" s="1"/>
      <c r="I117" s="1"/>
      <c r="J117" s="1"/>
      <c r="K117" s="1"/>
      <c r="L117" s="1"/>
      <c r="M117" s="1"/>
      <c r="N117" s="1" t="s">
        <v>119</v>
      </c>
      <c r="O117" s="9">
        <v>16085</v>
      </c>
      <c r="P117" s="10"/>
      <c r="Q117" s="9">
        <v>16139</v>
      </c>
      <c r="R117" s="10"/>
      <c r="S117" s="9">
        <f t="shared" si="21"/>
        <v>-54</v>
      </c>
      <c r="T117" s="10"/>
      <c r="U117" s="9">
        <v>59500</v>
      </c>
    </row>
    <row r="118" spans="1:21" ht="18" outlineLevel="4" thickBot="1">
      <c r="A118" s="11">
        <v>-17830</v>
      </c>
      <c r="B118" s="10"/>
      <c r="C118" s="11">
        <v>-17842</v>
      </c>
      <c r="D118" s="10"/>
      <c r="E118" s="11">
        <f>A118-C118</f>
        <v>12</v>
      </c>
      <c r="F118" s="10"/>
      <c r="G118" s="1"/>
      <c r="H118" s="1"/>
      <c r="I118" s="1"/>
      <c r="J118" s="1"/>
      <c r="K118" s="1"/>
      <c r="L118" s="1"/>
      <c r="M118" s="1"/>
      <c r="N118" s="1" t="s">
        <v>120</v>
      </c>
      <c r="O118" s="11">
        <v>-17830</v>
      </c>
      <c r="P118" s="10"/>
      <c r="Q118" s="11">
        <v>-17842</v>
      </c>
      <c r="R118" s="10"/>
      <c r="S118" s="11">
        <f>O118-Q118</f>
        <v>12</v>
      </c>
      <c r="T118" s="10"/>
      <c r="U118" s="11">
        <v>-35685</v>
      </c>
    </row>
    <row r="119" spans="1:21" outlineLevel="3">
      <c r="A119" s="9">
        <f>ROUND(SUM(A112:A118),5)</f>
        <v>68260</v>
      </c>
      <c r="B119" s="10"/>
      <c r="C119" s="9">
        <f>ROUND(SUM(C112:C118),5)</f>
        <v>45369</v>
      </c>
      <c r="D119" s="10"/>
      <c r="E119" s="9">
        <f>A119-C119</f>
        <v>22891</v>
      </c>
      <c r="F119" s="10"/>
      <c r="G119" s="1"/>
      <c r="H119" s="1"/>
      <c r="I119" s="1"/>
      <c r="J119" s="1"/>
      <c r="K119" s="1"/>
      <c r="L119" s="1"/>
      <c r="M119" s="1" t="s">
        <v>121</v>
      </c>
      <c r="N119" s="1"/>
      <c r="O119" s="9">
        <f>ROUND(SUM(O112:O118),5)</f>
        <v>181128</v>
      </c>
      <c r="P119" s="10"/>
      <c r="Q119" s="9">
        <f>ROUND(SUM(Q112:Q118),5)</f>
        <v>204459</v>
      </c>
      <c r="R119" s="10"/>
      <c r="S119" s="9">
        <f>O119-Q119</f>
        <v>-23331</v>
      </c>
      <c r="T119" s="10"/>
      <c r="U119" s="9">
        <f>ROUND(SUM(U112:U118),5)</f>
        <v>789569</v>
      </c>
    </row>
    <row r="120" spans="1:21" outlineLevel="4">
      <c r="A120" s="9"/>
      <c r="B120" s="10"/>
      <c r="C120" s="9"/>
      <c r="D120" s="10"/>
      <c r="E120" s="9"/>
      <c r="F120" s="10"/>
      <c r="G120" s="1"/>
      <c r="H120" s="1"/>
      <c r="I120" s="1"/>
      <c r="J120" s="1"/>
      <c r="K120" s="1"/>
      <c r="L120" s="1"/>
      <c r="M120" s="1" t="s">
        <v>122</v>
      </c>
      <c r="N120" s="1"/>
      <c r="O120" s="9"/>
      <c r="P120" s="10"/>
      <c r="Q120" s="9"/>
      <c r="R120" s="10"/>
      <c r="S120" s="9"/>
      <c r="T120" s="10"/>
      <c r="U120" s="9"/>
    </row>
    <row r="121" spans="1:21" outlineLevel="4">
      <c r="A121" s="9">
        <v>25446</v>
      </c>
      <c r="B121" s="10"/>
      <c r="C121" s="9"/>
      <c r="D121" s="10"/>
      <c r="E121" s="9">
        <f t="shared" si="22"/>
        <v>25446</v>
      </c>
      <c r="F121" s="10"/>
      <c r="G121" s="1"/>
      <c r="H121" s="1"/>
      <c r="I121" s="1"/>
      <c r="J121" s="1"/>
      <c r="K121" s="1"/>
      <c r="L121" s="1"/>
      <c r="M121" s="1"/>
      <c r="N121" s="1" t="s">
        <v>123</v>
      </c>
      <c r="O121" s="9">
        <v>43209</v>
      </c>
      <c r="P121" s="10"/>
      <c r="Q121" s="9"/>
      <c r="R121" s="10"/>
      <c r="S121" s="9">
        <f t="shared" si="21"/>
        <v>43209</v>
      </c>
      <c r="T121" s="10"/>
      <c r="U121" s="9"/>
    </row>
    <row r="122" spans="1:21" ht="18" outlineLevel="4" thickBot="1">
      <c r="A122" s="11">
        <v>2332</v>
      </c>
      <c r="B122" s="10"/>
      <c r="C122" s="9"/>
      <c r="D122" s="10"/>
      <c r="E122" s="11">
        <f>A122-C122</f>
        <v>2332</v>
      </c>
      <c r="F122" s="10"/>
      <c r="G122" s="1"/>
      <c r="H122" s="1"/>
      <c r="I122" s="1"/>
      <c r="J122" s="1"/>
      <c r="K122" s="1"/>
      <c r="L122" s="1"/>
      <c r="M122" s="1"/>
      <c r="N122" s="1" t="s">
        <v>124</v>
      </c>
      <c r="O122" s="11">
        <v>3971</v>
      </c>
      <c r="P122" s="10"/>
      <c r="Q122" s="9"/>
      <c r="R122" s="10"/>
      <c r="S122" s="11">
        <f>O122-Q122</f>
        <v>3971</v>
      </c>
      <c r="T122" s="10"/>
      <c r="U122" s="9"/>
    </row>
    <row r="123" spans="1:21" outlineLevel="3">
      <c r="A123" s="9">
        <f>ROUND(SUM(A120:A122),5)</f>
        <v>27778</v>
      </c>
      <c r="B123" s="10"/>
      <c r="C123" s="9"/>
      <c r="D123" s="10"/>
      <c r="E123" s="9">
        <f>A123-C123</f>
        <v>27778</v>
      </c>
      <c r="F123" s="10"/>
      <c r="G123" s="1"/>
      <c r="H123" s="1"/>
      <c r="I123" s="1"/>
      <c r="J123" s="1"/>
      <c r="K123" s="1"/>
      <c r="L123" s="1"/>
      <c r="M123" s="1" t="s">
        <v>125</v>
      </c>
      <c r="N123" s="1"/>
      <c r="O123" s="9">
        <f>ROUND(SUM(O120:O122),5)</f>
        <v>47180</v>
      </c>
      <c r="P123" s="10"/>
      <c r="Q123" s="9"/>
      <c r="R123" s="10"/>
      <c r="S123" s="9">
        <f>O123-Q123</f>
        <v>47180</v>
      </c>
      <c r="T123" s="10"/>
      <c r="U123" s="9"/>
    </row>
    <row r="124" spans="1:21" outlineLevel="4">
      <c r="A124" s="9"/>
      <c r="B124" s="10"/>
      <c r="C124" s="9"/>
      <c r="D124" s="10"/>
      <c r="E124" s="9"/>
      <c r="F124" s="10"/>
      <c r="G124" s="1"/>
      <c r="H124" s="1"/>
      <c r="I124" s="1"/>
      <c r="J124" s="1"/>
      <c r="K124" s="1"/>
      <c r="L124" s="1"/>
      <c r="M124" s="1" t="s">
        <v>126</v>
      </c>
      <c r="N124" s="1"/>
      <c r="O124" s="9"/>
      <c r="P124" s="10"/>
      <c r="Q124" s="9"/>
      <c r="R124" s="10"/>
      <c r="S124" s="9"/>
      <c r="T124" s="10"/>
      <c r="U124" s="9"/>
    </row>
    <row r="125" spans="1:21" outlineLevel="4">
      <c r="A125" s="9">
        <v>2794</v>
      </c>
      <c r="B125" s="10"/>
      <c r="C125" s="9">
        <v>3429</v>
      </c>
      <c r="D125" s="10"/>
      <c r="E125" s="9">
        <f t="shared" ref="E125" si="23">A125-C125</f>
        <v>-635</v>
      </c>
      <c r="F125" s="10"/>
      <c r="G125" s="1"/>
      <c r="H125" s="1"/>
      <c r="I125" s="1"/>
      <c r="J125" s="1"/>
      <c r="K125" s="1"/>
      <c r="L125" s="1"/>
      <c r="M125" s="1"/>
      <c r="N125" s="1" t="s">
        <v>127</v>
      </c>
      <c r="O125" s="9">
        <v>5883</v>
      </c>
      <c r="P125" s="10"/>
      <c r="Q125" s="9">
        <v>7807</v>
      </c>
      <c r="R125" s="10"/>
      <c r="S125" s="9">
        <f t="shared" ref="S125" si="24">O125-Q125</f>
        <v>-1924</v>
      </c>
      <c r="T125" s="10"/>
      <c r="U125" s="9">
        <v>28000</v>
      </c>
    </row>
    <row r="126" spans="1:21" ht="18" outlineLevel="4" thickBot="1">
      <c r="A126" s="12">
        <v>1308</v>
      </c>
      <c r="B126" s="10"/>
      <c r="C126" s="12">
        <v>109</v>
      </c>
      <c r="D126" s="10"/>
      <c r="E126" s="11">
        <f>A126-C126</f>
        <v>1199</v>
      </c>
      <c r="F126" s="10"/>
      <c r="G126" s="1"/>
      <c r="H126" s="1"/>
      <c r="I126" s="1"/>
      <c r="J126" s="1"/>
      <c r="K126" s="1"/>
      <c r="L126" s="1"/>
      <c r="M126" s="1"/>
      <c r="N126" s="1" t="s">
        <v>128</v>
      </c>
      <c r="O126" s="12">
        <v>3067</v>
      </c>
      <c r="P126" s="10"/>
      <c r="Q126" s="12">
        <v>3554</v>
      </c>
      <c r="R126" s="10"/>
      <c r="S126" s="11">
        <f>O126-Q126</f>
        <v>-487</v>
      </c>
      <c r="T126" s="10"/>
      <c r="U126" s="12">
        <v>13000</v>
      </c>
    </row>
    <row r="127" spans="1:21" ht="18" outlineLevel="3" thickBot="1">
      <c r="A127" s="14">
        <f>ROUND(SUM(A124:A126),5)</f>
        <v>4102</v>
      </c>
      <c r="B127" s="10"/>
      <c r="C127" s="14">
        <f>ROUND(SUM(C124:C126),5)</f>
        <v>3538</v>
      </c>
      <c r="D127" s="10"/>
      <c r="E127" s="14">
        <f>A127-C127</f>
        <v>564</v>
      </c>
      <c r="F127" s="10"/>
      <c r="G127" s="1"/>
      <c r="H127" s="1"/>
      <c r="I127" s="1"/>
      <c r="J127" s="1"/>
      <c r="K127" s="1"/>
      <c r="L127" s="1"/>
      <c r="M127" s="1" t="s">
        <v>129</v>
      </c>
      <c r="N127" s="1"/>
      <c r="O127" s="14">
        <f>ROUND(SUM(O124:O126),5)</f>
        <v>8950</v>
      </c>
      <c r="P127" s="10"/>
      <c r="Q127" s="14">
        <f>ROUND(SUM(Q124:Q126),5)</f>
        <v>11361</v>
      </c>
      <c r="R127" s="10"/>
      <c r="S127" s="14">
        <f>O127-Q127</f>
        <v>-2411</v>
      </c>
      <c r="T127" s="10"/>
      <c r="U127" s="14">
        <f>ROUND(SUM(U124:U126),5)</f>
        <v>41000</v>
      </c>
    </row>
    <row r="128" spans="1:21" ht="18" outlineLevel="2" thickBot="1">
      <c r="A128" s="13">
        <f>ROUND(SUM(A96:A101)+A107+A111+A119+A123+A127,5)</f>
        <v>119792</v>
      </c>
      <c r="B128" s="10"/>
      <c r="C128" s="13">
        <f>ROUND(SUM(C96:C101)+C107+C111+C119+C123+C127,5)</f>
        <v>70372</v>
      </c>
      <c r="D128" s="10"/>
      <c r="E128" s="13">
        <f>A128-C128</f>
        <v>49420</v>
      </c>
      <c r="F128" s="10"/>
      <c r="G128" s="1"/>
      <c r="H128" s="1"/>
      <c r="I128" s="1"/>
      <c r="J128" s="1"/>
      <c r="K128" s="1"/>
      <c r="L128" s="1" t="s">
        <v>130</v>
      </c>
      <c r="M128" s="1"/>
      <c r="N128" s="1"/>
      <c r="O128" s="13">
        <f>ROUND(SUM(O96:O101)+O107+O111+O119+O123+O127,5)</f>
        <v>305317</v>
      </c>
      <c r="P128" s="10"/>
      <c r="Q128" s="13">
        <f>ROUND(SUM(Q96:Q101)+Q107+Q111+Q119+Q123+Q127,5)</f>
        <v>292030</v>
      </c>
      <c r="R128" s="10"/>
      <c r="S128" s="13">
        <f>O128-Q128</f>
        <v>13287</v>
      </c>
      <c r="T128" s="10"/>
      <c r="U128" s="13">
        <f>ROUND(SUM(U96:U101)+U107+U111+U119+U123+U127,5)</f>
        <v>1090769</v>
      </c>
    </row>
    <row r="129" spans="1:21" outlineLevel="1">
      <c r="A129" s="25">
        <f>ROUND(A95+A128,5)</f>
        <v>119792</v>
      </c>
      <c r="B129" s="24"/>
      <c r="C129" s="25">
        <f>ROUND(C95+C128,5)</f>
        <v>70372</v>
      </c>
      <c r="D129" s="24"/>
      <c r="E129" s="25">
        <f>A129-C129</f>
        <v>49420</v>
      </c>
      <c r="F129" s="24"/>
      <c r="G129" s="24"/>
      <c r="H129" s="24"/>
      <c r="I129" s="24"/>
      <c r="J129" s="24"/>
      <c r="K129" s="24" t="s">
        <v>131</v>
      </c>
      <c r="L129" s="24"/>
      <c r="M129" s="24"/>
      <c r="N129" s="24"/>
      <c r="O129" s="25">
        <f>ROUND(O95+O128,5)</f>
        <v>305317</v>
      </c>
      <c r="P129" s="24"/>
      <c r="Q129" s="25">
        <f>ROUND(Q95+Q128,5)</f>
        <v>292030</v>
      </c>
      <c r="R129" s="24"/>
      <c r="S129" s="25">
        <f>O129-Q129</f>
        <v>13287</v>
      </c>
      <c r="T129" s="24"/>
      <c r="U129" s="25">
        <f>ROUND(U95+U128,5)</f>
        <v>1090769</v>
      </c>
    </row>
    <row r="130" spans="1:21" outlineLevel="2">
      <c r="A130" s="9"/>
      <c r="B130" s="10"/>
      <c r="C130" s="9"/>
      <c r="D130" s="10"/>
      <c r="E130" s="9"/>
      <c r="F130" s="10"/>
      <c r="G130" s="1"/>
      <c r="H130" s="1"/>
      <c r="I130" s="1"/>
      <c r="J130" s="1"/>
      <c r="K130" s="1" t="s">
        <v>132</v>
      </c>
      <c r="L130" s="1"/>
      <c r="M130" s="1"/>
      <c r="N130" s="1"/>
      <c r="O130" s="9"/>
      <c r="P130" s="10"/>
      <c r="Q130" s="9"/>
      <c r="R130" s="10"/>
      <c r="S130" s="9"/>
      <c r="T130" s="10"/>
      <c r="U130" s="9"/>
    </row>
    <row r="131" spans="1:21" outlineLevel="3">
      <c r="A131" s="9"/>
      <c r="B131" s="10"/>
      <c r="C131" s="9"/>
      <c r="D131" s="10"/>
      <c r="E131" s="9"/>
      <c r="F131" s="10"/>
      <c r="G131" s="1"/>
      <c r="H131" s="1"/>
      <c r="I131" s="1"/>
      <c r="J131" s="1"/>
      <c r="K131" s="1"/>
      <c r="L131" s="1" t="s">
        <v>133</v>
      </c>
      <c r="M131" s="1"/>
      <c r="N131" s="1"/>
      <c r="O131" s="9"/>
      <c r="P131" s="10"/>
      <c r="Q131" s="9"/>
      <c r="R131" s="10"/>
      <c r="S131" s="9"/>
      <c r="T131" s="10"/>
      <c r="U131" s="9"/>
    </row>
    <row r="132" spans="1:21" outlineLevel="3">
      <c r="A132" s="9">
        <v>-962</v>
      </c>
      <c r="B132" s="10"/>
      <c r="C132" s="9">
        <v>413</v>
      </c>
      <c r="D132" s="10"/>
      <c r="E132" s="9">
        <f t="shared" ref="E132:E140" si="25">A132-C132</f>
        <v>-1375</v>
      </c>
      <c r="F132" s="10"/>
      <c r="G132" s="1"/>
      <c r="H132" s="1"/>
      <c r="I132" s="1"/>
      <c r="J132" s="1"/>
      <c r="K132" s="1"/>
      <c r="L132" s="1"/>
      <c r="M132" s="1" t="s">
        <v>134</v>
      </c>
      <c r="N132" s="1"/>
      <c r="O132" s="9">
        <v>-3774</v>
      </c>
      <c r="P132" s="10"/>
      <c r="Q132" s="9">
        <v>445</v>
      </c>
      <c r="R132" s="10"/>
      <c r="S132" s="9">
        <f t="shared" ref="S132:S140" si="26">O132-Q132</f>
        <v>-4219</v>
      </c>
      <c r="T132" s="10"/>
      <c r="U132" s="9">
        <v>8787</v>
      </c>
    </row>
    <row r="133" spans="1:21" outlineLevel="3">
      <c r="A133" s="9">
        <v>267</v>
      </c>
      <c r="B133" s="10"/>
      <c r="C133" s="9">
        <v>304</v>
      </c>
      <c r="D133" s="10"/>
      <c r="E133" s="9">
        <f t="shared" si="25"/>
        <v>-37</v>
      </c>
      <c r="F133" s="10"/>
      <c r="G133" s="1"/>
      <c r="H133" s="1"/>
      <c r="I133" s="1"/>
      <c r="J133" s="1"/>
      <c r="K133" s="1"/>
      <c r="L133" s="1"/>
      <c r="M133" s="1" t="s">
        <v>135</v>
      </c>
      <c r="N133" s="1"/>
      <c r="O133" s="9">
        <v>2846</v>
      </c>
      <c r="P133" s="10"/>
      <c r="Q133" s="9">
        <v>1230</v>
      </c>
      <c r="R133" s="10"/>
      <c r="S133" s="9">
        <f t="shared" si="26"/>
        <v>1616</v>
      </c>
      <c r="T133" s="10"/>
      <c r="U133" s="9">
        <v>2500</v>
      </c>
    </row>
    <row r="134" spans="1:21" outlineLevel="3">
      <c r="A134" s="9">
        <v>546</v>
      </c>
      <c r="B134" s="10"/>
      <c r="C134" s="9">
        <v>329</v>
      </c>
      <c r="D134" s="10"/>
      <c r="E134" s="9">
        <f t="shared" si="25"/>
        <v>217</v>
      </c>
      <c r="F134" s="10"/>
      <c r="G134" s="1"/>
      <c r="H134" s="1"/>
      <c r="I134" s="1"/>
      <c r="J134" s="1"/>
      <c r="K134" s="1"/>
      <c r="L134" s="1"/>
      <c r="M134" s="1" t="s">
        <v>136</v>
      </c>
      <c r="N134" s="1"/>
      <c r="O134" s="9">
        <v>794</v>
      </c>
      <c r="P134" s="10"/>
      <c r="Q134" s="9">
        <v>454</v>
      </c>
      <c r="R134" s="10"/>
      <c r="S134" s="9">
        <f t="shared" si="26"/>
        <v>340</v>
      </c>
      <c r="T134" s="10"/>
      <c r="U134" s="9">
        <v>1002</v>
      </c>
    </row>
    <row r="135" spans="1:21" outlineLevel="3">
      <c r="A135" s="9">
        <v>50</v>
      </c>
      <c r="B135" s="10"/>
      <c r="C135" s="9">
        <v>16</v>
      </c>
      <c r="D135" s="10"/>
      <c r="E135" s="9">
        <f t="shared" si="25"/>
        <v>34</v>
      </c>
      <c r="F135" s="10"/>
      <c r="G135" s="1"/>
      <c r="H135" s="1"/>
      <c r="I135" s="1"/>
      <c r="J135" s="1"/>
      <c r="K135" s="1"/>
      <c r="L135" s="1"/>
      <c r="M135" s="1" t="s">
        <v>137</v>
      </c>
      <c r="N135" s="1"/>
      <c r="O135" s="9">
        <v>623</v>
      </c>
      <c r="P135" s="10"/>
      <c r="Q135" s="9">
        <v>16</v>
      </c>
      <c r="R135" s="10"/>
      <c r="S135" s="9">
        <f t="shared" si="26"/>
        <v>607</v>
      </c>
      <c r="T135" s="10"/>
      <c r="U135" s="9">
        <v>2500</v>
      </c>
    </row>
    <row r="136" spans="1:21" outlineLevel="3">
      <c r="A136" s="9">
        <v>2025</v>
      </c>
      <c r="B136" s="10"/>
      <c r="C136" s="9">
        <v>1714</v>
      </c>
      <c r="D136" s="10"/>
      <c r="E136" s="9">
        <f t="shared" si="25"/>
        <v>311</v>
      </c>
      <c r="F136" s="10"/>
      <c r="G136" s="1"/>
      <c r="H136" s="1"/>
      <c r="I136" s="1"/>
      <c r="J136" s="1"/>
      <c r="K136" s="1"/>
      <c r="L136" s="1"/>
      <c r="M136" s="1" t="s">
        <v>138</v>
      </c>
      <c r="N136" s="1"/>
      <c r="O136" s="9">
        <v>5702</v>
      </c>
      <c r="P136" s="10"/>
      <c r="Q136" s="9">
        <v>5582</v>
      </c>
      <c r="R136" s="10"/>
      <c r="S136" s="9">
        <f t="shared" si="26"/>
        <v>120</v>
      </c>
      <c r="T136" s="10"/>
      <c r="U136" s="9">
        <v>10000</v>
      </c>
    </row>
    <row r="137" spans="1:21" outlineLevel="3">
      <c r="A137" s="9">
        <v>0</v>
      </c>
      <c r="B137" s="10"/>
      <c r="C137" s="9">
        <v>500</v>
      </c>
      <c r="D137" s="10"/>
      <c r="E137" s="9">
        <f t="shared" si="25"/>
        <v>-500</v>
      </c>
      <c r="F137" s="10"/>
      <c r="G137" s="1"/>
      <c r="H137" s="1"/>
      <c r="I137" s="1"/>
      <c r="J137" s="1"/>
      <c r="K137" s="1"/>
      <c r="L137" s="1"/>
      <c r="M137" s="1" t="s">
        <v>139</v>
      </c>
      <c r="N137" s="1"/>
      <c r="O137" s="9">
        <v>0</v>
      </c>
      <c r="P137" s="10"/>
      <c r="Q137" s="9">
        <v>500</v>
      </c>
      <c r="R137" s="10"/>
      <c r="S137" s="9">
        <f t="shared" si="26"/>
        <v>-500</v>
      </c>
      <c r="T137" s="10"/>
      <c r="U137" s="9">
        <v>2000</v>
      </c>
    </row>
    <row r="138" spans="1:21" outlineLevel="4">
      <c r="A138" s="9"/>
      <c r="B138" s="10"/>
      <c r="C138" s="9"/>
      <c r="D138" s="10"/>
      <c r="E138" s="9"/>
      <c r="F138" s="10"/>
      <c r="G138" s="1"/>
      <c r="H138" s="1"/>
      <c r="I138" s="1"/>
      <c r="J138" s="1"/>
      <c r="K138" s="1"/>
      <c r="L138" s="1"/>
      <c r="M138" s="1" t="s">
        <v>140</v>
      </c>
      <c r="N138" s="1"/>
      <c r="O138" s="9"/>
      <c r="P138" s="10"/>
      <c r="Q138" s="9"/>
      <c r="R138" s="10"/>
      <c r="S138" s="9"/>
      <c r="T138" s="10"/>
      <c r="U138" s="9"/>
    </row>
    <row r="139" spans="1:21" outlineLevel="4">
      <c r="A139" s="9">
        <v>125</v>
      </c>
      <c r="B139" s="10"/>
      <c r="C139" s="9">
        <v>135</v>
      </c>
      <c r="D139" s="10"/>
      <c r="E139" s="9">
        <f t="shared" si="25"/>
        <v>-10</v>
      </c>
      <c r="F139" s="10"/>
      <c r="G139" s="1"/>
      <c r="H139" s="1"/>
      <c r="I139" s="1"/>
      <c r="J139" s="1"/>
      <c r="K139" s="1"/>
      <c r="L139" s="1"/>
      <c r="M139" s="1"/>
      <c r="N139" s="1" t="s">
        <v>141</v>
      </c>
      <c r="O139" s="9">
        <v>374</v>
      </c>
      <c r="P139" s="10"/>
      <c r="Q139" s="9">
        <v>405</v>
      </c>
      <c r="R139" s="10"/>
      <c r="S139" s="9">
        <f t="shared" si="26"/>
        <v>-31</v>
      </c>
      <c r="T139" s="10"/>
      <c r="U139" s="9">
        <v>1500</v>
      </c>
    </row>
    <row r="140" spans="1:21" outlineLevel="4">
      <c r="A140" s="9">
        <v>60</v>
      </c>
      <c r="B140" s="10"/>
      <c r="C140" s="9">
        <v>73</v>
      </c>
      <c r="D140" s="10"/>
      <c r="E140" s="9">
        <f t="shared" si="25"/>
        <v>-13</v>
      </c>
      <c r="F140" s="10"/>
      <c r="G140" s="1"/>
      <c r="H140" s="1"/>
      <c r="I140" s="1"/>
      <c r="J140" s="1"/>
      <c r="K140" s="1"/>
      <c r="L140" s="1"/>
      <c r="M140" s="1"/>
      <c r="N140" s="1" t="s">
        <v>142</v>
      </c>
      <c r="O140" s="9">
        <v>349</v>
      </c>
      <c r="P140" s="10"/>
      <c r="Q140" s="9">
        <v>467</v>
      </c>
      <c r="R140" s="10"/>
      <c r="S140" s="9">
        <f t="shared" si="26"/>
        <v>-118</v>
      </c>
      <c r="T140" s="10"/>
      <c r="U140" s="9">
        <v>1600</v>
      </c>
    </row>
    <row r="141" spans="1:21" ht="18" outlineLevel="4" thickBot="1">
      <c r="A141" s="11">
        <v>0</v>
      </c>
      <c r="B141" s="10"/>
      <c r="C141" s="11"/>
      <c r="D141" s="10"/>
      <c r="E141" s="11">
        <f>A141-C141</f>
        <v>0</v>
      </c>
      <c r="F141" s="10"/>
      <c r="G141" s="1"/>
      <c r="H141" s="1"/>
      <c r="I141" s="1"/>
      <c r="J141" s="1"/>
      <c r="K141" s="1"/>
      <c r="L141" s="1"/>
      <c r="M141" s="1"/>
      <c r="N141" s="1" t="s">
        <v>143</v>
      </c>
      <c r="O141" s="11">
        <v>65</v>
      </c>
      <c r="P141" s="10"/>
      <c r="Q141" s="11"/>
      <c r="R141" s="10"/>
      <c r="S141" s="11">
        <f>O141-Q141</f>
        <v>65</v>
      </c>
      <c r="T141" s="10"/>
      <c r="U141" s="11"/>
    </row>
    <row r="142" spans="1:21" outlineLevel="3">
      <c r="A142" s="9">
        <f>ROUND(SUM(A138:A141),5)</f>
        <v>185</v>
      </c>
      <c r="B142" s="10"/>
      <c r="C142" s="9">
        <f>ROUND(SUM(C138:C141),5)</f>
        <v>208</v>
      </c>
      <c r="D142" s="10"/>
      <c r="E142" s="9">
        <f>A142-C142</f>
        <v>-23</v>
      </c>
      <c r="F142" s="10"/>
      <c r="G142" s="1"/>
      <c r="H142" s="1"/>
      <c r="I142" s="1"/>
      <c r="J142" s="1"/>
      <c r="K142" s="1"/>
      <c r="L142" s="1"/>
      <c r="M142" s="1" t="s">
        <v>144</v>
      </c>
      <c r="N142" s="1"/>
      <c r="O142" s="9">
        <f>ROUND(SUM(O138:O141),5)</f>
        <v>788</v>
      </c>
      <c r="P142" s="10"/>
      <c r="Q142" s="9">
        <f>ROUND(SUM(Q138:Q141),5)</f>
        <v>872</v>
      </c>
      <c r="R142" s="10"/>
      <c r="S142" s="9">
        <f>O142-Q142</f>
        <v>-84</v>
      </c>
      <c r="T142" s="10"/>
      <c r="U142" s="9">
        <f>ROUND(SUM(U138:U141),5)</f>
        <v>3100</v>
      </c>
    </row>
    <row r="143" spans="1:21" outlineLevel="4">
      <c r="A143" s="9"/>
      <c r="B143" s="10"/>
      <c r="C143" s="9"/>
      <c r="D143" s="10"/>
      <c r="E143" s="9"/>
      <c r="F143" s="10"/>
      <c r="G143" s="1"/>
      <c r="H143" s="1"/>
      <c r="I143" s="1"/>
      <c r="J143" s="1"/>
      <c r="K143" s="1"/>
      <c r="L143" s="1"/>
      <c r="M143" s="1" t="s">
        <v>145</v>
      </c>
      <c r="N143" s="1"/>
      <c r="O143" s="9"/>
      <c r="P143" s="10"/>
      <c r="Q143" s="9"/>
      <c r="R143" s="10"/>
      <c r="S143" s="9"/>
      <c r="T143" s="10"/>
      <c r="U143" s="9"/>
    </row>
    <row r="144" spans="1:21" outlineLevel="4">
      <c r="A144" s="9">
        <v>0</v>
      </c>
      <c r="B144" s="10"/>
      <c r="C144" s="9">
        <v>0</v>
      </c>
      <c r="D144" s="10"/>
      <c r="E144" s="9">
        <f t="shared" ref="E144" si="27">A144-C144</f>
        <v>0</v>
      </c>
      <c r="F144" s="10"/>
      <c r="G144" s="1"/>
      <c r="H144" s="1"/>
      <c r="I144" s="1"/>
      <c r="J144" s="1"/>
      <c r="K144" s="1"/>
      <c r="L144" s="1"/>
      <c r="M144" s="1"/>
      <c r="N144" s="1" t="s">
        <v>146</v>
      </c>
      <c r="O144" s="9">
        <v>0</v>
      </c>
      <c r="P144" s="10"/>
      <c r="Q144" s="9">
        <v>0</v>
      </c>
      <c r="R144" s="10"/>
      <c r="S144" s="9">
        <f t="shared" ref="S144" si="28">O144-Q144</f>
        <v>0</v>
      </c>
      <c r="T144" s="10"/>
      <c r="U144" s="9">
        <v>1000</v>
      </c>
    </row>
    <row r="145" spans="1:21" ht="18" outlineLevel="4" thickBot="1">
      <c r="A145" s="11">
        <v>138</v>
      </c>
      <c r="B145" s="10"/>
      <c r="C145" s="11">
        <v>78</v>
      </c>
      <c r="D145" s="10"/>
      <c r="E145" s="11">
        <f>A145-C145</f>
        <v>60</v>
      </c>
      <c r="F145" s="10"/>
      <c r="G145" s="1"/>
      <c r="H145" s="1"/>
      <c r="I145" s="1"/>
      <c r="J145" s="1"/>
      <c r="K145" s="1"/>
      <c r="L145" s="1"/>
      <c r="M145" s="1"/>
      <c r="N145" s="1" t="s">
        <v>147</v>
      </c>
      <c r="O145" s="11">
        <v>756</v>
      </c>
      <c r="P145" s="10"/>
      <c r="Q145" s="11">
        <v>433</v>
      </c>
      <c r="R145" s="10"/>
      <c r="S145" s="11">
        <f>O145-Q145</f>
        <v>323</v>
      </c>
      <c r="T145" s="10"/>
      <c r="U145" s="11">
        <v>4000</v>
      </c>
    </row>
    <row r="146" spans="1:21" outlineLevel="3">
      <c r="A146" s="9">
        <f>ROUND(SUM(A143:A145),5)</f>
        <v>138</v>
      </c>
      <c r="B146" s="10"/>
      <c r="C146" s="9">
        <f>ROUND(SUM(C143:C145),5)</f>
        <v>78</v>
      </c>
      <c r="D146" s="10"/>
      <c r="E146" s="9">
        <f>A146-C146</f>
        <v>60</v>
      </c>
      <c r="F146" s="10"/>
      <c r="G146" s="1"/>
      <c r="H146" s="1"/>
      <c r="I146" s="1"/>
      <c r="J146" s="1"/>
      <c r="K146" s="1"/>
      <c r="L146" s="1"/>
      <c r="M146" s="1" t="s">
        <v>148</v>
      </c>
      <c r="N146" s="1"/>
      <c r="O146" s="9">
        <f>ROUND(SUM(O143:O145),5)</f>
        <v>756</v>
      </c>
      <c r="P146" s="10"/>
      <c r="Q146" s="9">
        <f>ROUND(SUM(Q143:Q145),5)</f>
        <v>433</v>
      </c>
      <c r="R146" s="10"/>
      <c r="S146" s="9">
        <f>O146-Q146</f>
        <v>323</v>
      </c>
      <c r="T146" s="10"/>
      <c r="U146" s="9">
        <f>ROUND(SUM(U143:U145),5)</f>
        <v>5000</v>
      </c>
    </row>
    <row r="147" spans="1:21" outlineLevel="4">
      <c r="A147" s="9"/>
      <c r="B147" s="10"/>
      <c r="C147" s="9"/>
      <c r="D147" s="10"/>
      <c r="E147" s="9"/>
      <c r="F147" s="10"/>
      <c r="G147" s="1"/>
      <c r="H147" s="1"/>
      <c r="I147" s="1"/>
      <c r="J147" s="1"/>
      <c r="K147" s="1"/>
      <c r="L147" s="1"/>
      <c r="M147" s="1" t="s">
        <v>149</v>
      </c>
      <c r="N147" s="1"/>
      <c r="O147" s="9"/>
      <c r="P147" s="10"/>
      <c r="Q147" s="9"/>
      <c r="R147" s="10"/>
      <c r="S147" s="9"/>
      <c r="T147" s="10"/>
      <c r="U147" s="9"/>
    </row>
    <row r="148" spans="1:21" outlineLevel="4">
      <c r="A148" s="9">
        <v>9213</v>
      </c>
      <c r="B148" s="10"/>
      <c r="C148" s="9">
        <v>5765</v>
      </c>
      <c r="D148" s="10"/>
      <c r="E148" s="9">
        <f t="shared" ref="E148:E153" si="29">A148-C148</f>
        <v>3448</v>
      </c>
      <c r="F148" s="10"/>
      <c r="G148" s="1"/>
      <c r="H148" s="1"/>
      <c r="I148" s="1"/>
      <c r="J148" s="1"/>
      <c r="K148" s="1"/>
      <c r="L148" s="1"/>
      <c r="M148" s="1"/>
      <c r="N148" s="1" t="s">
        <v>150</v>
      </c>
      <c r="O148" s="9">
        <v>18007</v>
      </c>
      <c r="P148" s="10"/>
      <c r="Q148" s="9">
        <v>19523</v>
      </c>
      <c r="R148" s="10"/>
      <c r="S148" s="9">
        <f t="shared" ref="S148:S153" si="30">O148-Q148</f>
        <v>-1516</v>
      </c>
      <c r="T148" s="10"/>
      <c r="U148" s="9">
        <v>65000</v>
      </c>
    </row>
    <row r="149" spans="1:21" outlineLevel="4">
      <c r="A149" s="9">
        <v>721</v>
      </c>
      <c r="B149" s="10"/>
      <c r="C149" s="9">
        <v>623</v>
      </c>
      <c r="D149" s="10"/>
      <c r="E149" s="9">
        <f t="shared" si="29"/>
        <v>98</v>
      </c>
      <c r="F149" s="10"/>
      <c r="G149" s="1"/>
      <c r="H149" s="1"/>
      <c r="I149" s="1"/>
      <c r="J149" s="1"/>
      <c r="K149" s="1"/>
      <c r="L149" s="1"/>
      <c r="M149" s="1"/>
      <c r="N149" s="1" t="s">
        <v>151</v>
      </c>
      <c r="O149" s="9">
        <v>2063</v>
      </c>
      <c r="P149" s="10"/>
      <c r="Q149" s="9">
        <v>2042</v>
      </c>
      <c r="R149" s="10"/>
      <c r="S149" s="9">
        <f t="shared" si="30"/>
        <v>21</v>
      </c>
      <c r="T149" s="10"/>
      <c r="U149" s="9">
        <v>10000</v>
      </c>
    </row>
    <row r="150" spans="1:21" ht="18" outlineLevel="4" thickBot="1">
      <c r="A150" s="11">
        <v>828</v>
      </c>
      <c r="B150" s="10"/>
      <c r="C150" s="11">
        <v>558</v>
      </c>
      <c r="D150" s="10"/>
      <c r="E150" s="11">
        <f>A150-C150</f>
        <v>270</v>
      </c>
      <c r="F150" s="10"/>
      <c r="G150" s="1"/>
      <c r="H150" s="1"/>
      <c r="I150" s="1"/>
      <c r="J150" s="1"/>
      <c r="K150" s="1"/>
      <c r="L150" s="1"/>
      <c r="M150" s="1"/>
      <c r="N150" s="1" t="s">
        <v>152</v>
      </c>
      <c r="O150" s="11">
        <v>1667</v>
      </c>
      <c r="P150" s="10"/>
      <c r="Q150" s="11">
        <v>1833</v>
      </c>
      <c r="R150" s="10"/>
      <c r="S150" s="11">
        <f>O150-Q150</f>
        <v>-166</v>
      </c>
      <c r="T150" s="10"/>
      <c r="U150" s="11">
        <v>6000</v>
      </c>
    </row>
    <row r="151" spans="1:21" outlineLevel="3">
      <c r="A151" s="9">
        <f>ROUND(SUM(A147:A150),5)</f>
        <v>10762</v>
      </c>
      <c r="B151" s="10"/>
      <c r="C151" s="9">
        <f>ROUND(SUM(C147:C150),5)</f>
        <v>6946</v>
      </c>
      <c r="D151" s="10"/>
      <c r="E151" s="9">
        <f>A151-C151</f>
        <v>3816</v>
      </c>
      <c r="F151" s="10"/>
      <c r="G151" s="1"/>
      <c r="H151" s="1"/>
      <c r="I151" s="1"/>
      <c r="J151" s="1"/>
      <c r="K151" s="1"/>
      <c r="L151" s="1"/>
      <c r="M151" s="1" t="s">
        <v>153</v>
      </c>
      <c r="N151" s="1"/>
      <c r="O151" s="9">
        <f>ROUND(SUM(O147:O150),5)</f>
        <v>21737</v>
      </c>
      <c r="P151" s="10"/>
      <c r="Q151" s="9">
        <f>ROUND(SUM(Q147:Q150),5)</f>
        <v>23398</v>
      </c>
      <c r="R151" s="10"/>
      <c r="S151" s="9">
        <f>O151-Q151</f>
        <v>-1661</v>
      </c>
      <c r="T151" s="10"/>
      <c r="U151" s="9">
        <f>ROUND(SUM(U147:U150),5)</f>
        <v>81000</v>
      </c>
    </row>
    <row r="152" spans="1:21" outlineLevel="4">
      <c r="A152" s="9"/>
      <c r="B152" s="10"/>
      <c r="C152" s="9"/>
      <c r="D152" s="10"/>
      <c r="E152" s="9"/>
      <c r="F152" s="10"/>
      <c r="G152" s="1"/>
      <c r="H152" s="1"/>
      <c r="I152" s="1"/>
      <c r="J152" s="1"/>
      <c r="K152" s="1"/>
      <c r="L152" s="1"/>
      <c r="M152" s="1" t="s">
        <v>154</v>
      </c>
      <c r="N152" s="1"/>
      <c r="O152" s="9"/>
      <c r="P152" s="10"/>
      <c r="Q152" s="9"/>
      <c r="R152" s="10"/>
      <c r="S152" s="9"/>
      <c r="T152" s="10"/>
      <c r="U152" s="9"/>
    </row>
    <row r="153" spans="1:21" outlineLevel="4">
      <c r="A153" s="9">
        <v>393</v>
      </c>
      <c r="B153" s="10"/>
      <c r="C153" s="9">
        <v>346</v>
      </c>
      <c r="D153" s="10"/>
      <c r="E153" s="9">
        <f t="shared" si="29"/>
        <v>47</v>
      </c>
      <c r="F153" s="10"/>
      <c r="G153" s="1"/>
      <c r="H153" s="1"/>
      <c r="I153" s="1"/>
      <c r="J153" s="1"/>
      <c r="K153" s="1"/>
      <c r="L153" s="1"/>
      <c r="M153" s="1"/>
      <c r="N153" s="1" t="s">
        <v>155</v>
      </c>
      <c r="O153" s="9">
        <v>851</v>
      </c>
      <c r="P153" s="10"/>
      <c r="Q153" s="9">
        <v>892</v>
      </c>
      <c r="R153" s="10"/>
      <c r="S153" s="9">
        <f t="shared" si="30"/>
        <v>-41</v>
      </c>
      <c r="T153" s="10"/>
      <c r="U153" s="9">
        <v>3000</v>
      </c>
    </row>
    <row r="154" spans="1:21" ht="18" outlineLevel="4" thickBot="1">
      <c r="A154" s="12">
        <v>0</v>
      </c>
      <c r="B154" s="10"/>
      <c r="C154" s="12">
        <v>620</v>
      </c>
      <c r="D154" s="10"/>
      <c r="E154" s="11">
        <f>A154-C154</f>
        <v>-620</v>
      </c>
      <c r="F154" s="10"/>
      <c r="G154" s="1"/>
      <c r="H154" s="1"/>
      <c r="I154" s="1"/>
      <c r="J154" s="1"/>
      <c r="K154" s="1"/>
      <c r="L154" s="1"/>
      <c r="M154" s="1"/>
      <c r="N154" s="1" t="s">
        <v>156</v>
      </c>
      <c r="O154" s="12">
        <v>25</v>
      </c>
      <c r="P154" s="10"/>
      <c r="Q154" s="12">
        <v>960</v>
      </c>
      <c r="R154" s="10"/>
      <c r="S154" s="11">
        <f>O154-Q154</f>
        <v>-935</v>
      </c>
      <c r="T154" s="10"/>
      <c r="U154" s="12">
        <v>2000</v>
      </c>
    </row>
    <row r="155" spans="1:21" ht="18" outlineLevel="3" thickBot="1">
      <c r="A155" s="14">
        <f>ROUND(SUM(A152:A154),5)</f>
        <v>393</v>
      </c>
      <c r="B155" s="10"/>
      <c r="C155" s="14">
        <f>ROUND(SUM(C152:C154),5)</f>
        <v>966</v>
      </c>
      <c r="D155" s="10"/>
      <c r="E155" s="14">
        <f>A155-C155</f>
        <v>-573</v>
      </c>
      <c r="F155" s="10"/>
      <c r="G155" s="1"/>
      <c r="H155" s="1"/>
      <c r="I155" s="1"/>
      <c r="J155" s="1"/>
      <c r="K155" s="1"/>
      <c r="L155" s="1"/>
      <c r="M155" s="1" t="s">
        <v>157</v>
      </c>
      <c r="N155" s="1"/>
      <c r="O155" s="14">
        <f>ROUND(SUM(O152:O154),5)</f>
        <v>876</v>
      </c>
      <c r="P155" s="10"/>
      <c r="Q155" s="14">
        <f>ROUND(SUM(Q152:Q154),5)</f>
        <v>1852</v>
      </c>
      <c r="R155" s="10"/>
      <c r="S155" s="14">
        <f>O155-Q155</f>
        <v>-976</v>
      </c>
      <c r="T155" s="10"/>
      <c r="U155" s="14">
        <f>ROUND(SUM(U152:U154),5)</f>
        <v>5000</v>
      </c>
    </row>
    <row r="156" spans="1:21" ht="18" outlineLevel="2" thickBot="1">
      <c r="A156" s="13">
        <f>ROUND(SUM(A131:A137)+A142+A146+A151+A155,5)</f>
        <v>13404</v>
      </c>
      <c r="B156" s="10"/>
      <c r="C156" s="13">
        <f>ROUND(SUM(C131:C137)+C142+C146+C151+C155,5)</f>
        <v>11474</v>
      </c>
      <c r="D156" s="10"/>
      <c r="E156" s="13">
        <f>A156-C156</f>
        <v>1930</v>
      </c>
      <c r="F156" s="10"/>
      <c r="G156" s="1"/>
      <c r="H156" s="1"/>
      <c r="I156" s="1"/>
      <c r="J156" s="1"/>
      <c r="K156" s="1"/>
      <c r="L156" s="1" t="s">
        <v>158</v>
      </c>
      <c r="M156" s="1"/>
      <c r="N156" s="1"/>
      <c r="O156" s="13">
        <f>ROUND(SUM(O131:O137)+O142+O146+O151+O155,5)</f>
        <v>30348</v>
      </c>
      <c r="P156" s="10"/>
      <c r="Q156" s="13">
        <f>ROUND(SUM(Q131:Q137)+Q142+Q146+Q151+Q155,5)</f>
        <v>34782</v>
      </c>
      <c r="R156" s="10"/>
      <c r="S156" s="13">
        <f>O156-Q156</f>
        <v>-4434</v>
      </c>
      <c r="T156" s="10"/>
      <c r="U156" s="13">
        <f>ROUND(SUM(U131:U137)+U142+U146+U151+U155,5)</f>
        <v>120889</v>
      </c>
    </row>
    <row r="157" spans="1:21" outlineLevel="1">
      <c r="A157" s="25">
        <f>ROUND(A130+A156,5)</f>
        <v>13404</v>
      </c>
      <c r="B157" s="24"/>
      <c r="C157" s="25">
        <f>ROUND(C130+C156,5)</f>
        <v>11474</v>
      </c>
      <c r="D157" s="24"/>
      <c r="E157" s="25">
        <f>A157-C157</f>
        <v>1930</v>
      </c>
      <c r="F157" s="24"/>
      <c r="G157" s="24"/>
      <c r="H157" s="24"/>
      <c r="I157" s="24"/>
      <c r="J157" s="24"/>
      <c r="K157" s="24" t="s">
        <v>159</v>
      </c>
      <c r="L157" s="24"/>
      <c r="M157" s="24"/>
      <c r="N157" s="24"/>
      <c r="O157" s="25">
        <f>ROUND(O130+O156,5)</f>
        <v>30348</v>
      </c>
      <c r="P157" s="24"/>
      <c r="Q157" s="25">
        <f>ROUND(Q130+Q156,5)</f>
        <v>34782</v>
      </c>
      <c r="R157" s="24"/>
      <c r="S157" s="25">
        <f>O157-Q157</f>
        <v>-4434</v>
      </c>
      <c r="T157" s="24"/>
      <c r="U157" s="25">
        <f>ROUND(U130+U156,5)</f>
        <v>120889</v>
      </c>
    </row>
    <row r="158" spans="1:21" outlineLevel="2">
      <c r="A158" s="9"/>
      <c r="B158" s="10"/>
      <c r="C158" s="9"/>
      <c r="D158" s="10"/>
      <c r="E158" s="9"/>
      <c r="F158" s="10"/>
      <c r="G158" s="1"/>
      <c r="H158" s="1"/>
      <c r="I158" s="1"/>
      <c r="J158" s="1"/>
      <c r="K158" s="1" t="s">
        <v>160</v>
      </c>
      <c r="L158" s="1"/>
      <c r="M158" s="1"/>
      <c r="N158" s="1"/>
      <c r="O158" s="9"/>
      <c r="P158" s="10"/>
      <c r="Q158" s="9"/>
      <c r="R158" s="10"/>
      <c r="S158" s="9"/>
      <c r="T158" s="10"/>
      <c r="U158" s="9"/>
    </row>
    <row r="159" spans="1:21" outlineLevel="3">
      <c r="A159" s="9"/>
      <c r="B159" s="10"/>
      <c r="C159" s="9"/>
      <c r="D159" s="10"/>
      <c r="E159" s="9"/>
      <c r="F159" s="10"/>
      <c r="G159" s="1"/>
      <c r="H159" s="1"/>
      <c r="I159" s="1"/>
      <c r="J159" s="1"/>
      <c r="K159" s="1"/>
      <c r="L159" s="1" t="s">
        <v>161</v>
      </c>
      <c r="M159" s="1"/>
      <c r="N159" s="1"/>
      <c r="O159" s="9"/>
      <c r="P159" s="10"/>
      <c r="Q159" s="9"/>
      <c r="R159" s="10"/>
      <c r="S159" s="9"/>
      <c r="T159" s="10"/>
      <c r="U159" s="9"/>
    </row>
    <row r="160" spans="1:21" outlineLevel="3">
      <c r="A160" s="9">
        <v>0</v>
      </c>
      <c r="B160" s="10"/>
      <c r="C160" s="9">
        <v>113</v>
      </c>
      <c r="D160" s="10"/>
      <c r="E160" s="9">
        <f t="shared" ref="E160:E165" si="31">A160-C160</f>
        <v>-113</v>
      </c>
      <c r="F160" s="10"/>
      <c r="G160" s="1"/>
      <c r="H160" s="1"/>
      <c r="I160" s="1"/>
      <c r="J160" s="1"/>
      <c r="K160" s="1"/>
      <c r="L160" s="1"/>
      <c r="M160" s="1" t="s">
        <v>162</v>
      </c>
      <c r="N160" s="1"/>
      <c r="O160" s="9">
        <v>295</v>
      </c>
      <c r="P160" s="10"/>
      <c r="Q160" s="9">
        <v>229</v>
      </c>
      <c r="R160" s="10"/>
      <c r="S160" s="9">
        <f t="shared" ref="S160:S165" si="32">O160-Q160</f>
        <v>66</v>
      </c>
      <c r="T160" s="10"/>
      <c r="U160" s="9">
        <v>500</v>
      </c>
    </row>
    <row r="161" spans="1:21" outlineLevel="3">
      <c r="A161" s="9">
        <v>0</v>
      </c>
      <c r="B161" s="10"/>
      <c r="C161" s="9"/>
      <c r="D161" s="10"/>
      <c r="E161" s="9">
        <f t="shared" si="31"/>
        <v>0</v>
      </c>
      <c r="F161" s="10"/>
      <c r="G161" s="1"/>
      <c r="H161" s="1"/>
      <c r="I161" s="1"/>
      <c r="J161" s="1"/>
      <c r="K161" s="1"/>
      <c r="L161" s="1"/>
      <c r="M161" s="1" t="s">
        <v>163</v>
      </c>
      <c r="N161" s="1"/>
      <c r="O161" s="9">
        <v>0</v>
      </c>
      <c r="P161" s="10"/>
      <c r="Q161" s="9"/>
      <c r="R161" s="10"/>
      <c r="S161" s="9">
        <f t="shared" si="32"/>
        <v>0</v>
      </c>
      <c r="T161" s="10"/>
      <c r="U161" s="9">
        <v>0</v>
      </c>
    </row>
    <row r="162" spans="1:21" outlineLevel="4">
      <c r="A162" s="9"/>
      <c r="B162" s="10"/>
      <c r="C162" s="9"/>
      <c r="D162" s="10"/>
      <c r="E162" s="9"/>
      <c r="F162" s="10"/>
      <c r="G162" s="1"/>
      <c r="H162" s="1"/>
      <c r="I162" s="1"/>
      <c r="J162" s="1"/>
      <c r="K162" s="1"/>
      <c r="L162" s="1"/>
      <c r="M162" s="1" t="s">
        <v>164</v>
      </c>
      <c r="N162" s="1"/>
      <c r="O162" s="9"/>
      <c r="P162" s="10"/>
      <c r="Q162" s="9"/>
      <c r="R162" s="10"/>
      <c r="S162" s="9"/>
      <c r="T162" s="10"/>
      <c r="U162" s="9"/>
    </row>
    <row r="163" spans="1:21" outlineLevel="4">
      <c r="A163" s="9">
        <v>125</v>
      </c>
      <c r="B163" s="10"/>
      <c r="C163" s="9">
        <v>110</v>
      </c>
      <c r="D163" s="10"/>
      <c r="E163" s="9">
        <f t="shared" si="31"/>
        <v>15</v>
      </c>
      <c r="F163" s="10"/>
      <c r="G163" s="1"/>
      <c r="H163" s="1"/>
      <c r="I163" s="1"/>
      <c r="J163" s="1"/>
      <c r="K163" s="1"/>
      <c r="L163" s="1"/>
      <c r="M163" s="1"/>
      <c r="N163" s="1" t="s">
        <v>165</v>
      </c>
      <c r="O163" s="9">
        <v>374</v>
      </c>
      <c r="P163" s="10"/>
      <c r="Q163" s="9">
        <v>330</v>
      </c>
      <c r="R163" s="10"/>
      <c r="S163" s="9">
        <f t="shared" si="32"/>
        <v>44</v>
      </c>
      <c r="T163" s="10"/>
      <c r="U163" s="9">
        <v>1300</v>
      </c>
    </row>
    <row r="164" spans="1:21" outlineLevel="4">
      <c r="A164" s="9">
        <v>0</v>
      </c>
      <c r="B164" s="10"/>
      <c r="C164" s="9">
        <v>100</v>
      </c>
      <c r="D164" s="10"/>
      <c r="E164" s="9">
        <f t="shared" si="31"/>
        <v>-100</v>
      </c>
      <c r="F164" s="10"/>
      <c r="G164" s="1"/>
      <c r="H164" s="1"/>
      <c r="I164" s="1"/>
      <c r="J164" s="1"/>
      <c r="K164" s="1"/>
      <c r="L164" s="1"/>
      <c r="M164" s="1"/>
      <c r="N164" s="1" t="s">
        <v>166</v>
      </c>
      <c r="O164" s="9">
        <v>0</v>
      </c>
      <c r="P164" s="10"/>
      <c r="Q164" s="9">
        <v>100</v>
      </c>
      <c r="R164" s="10"/>
      <c r="S164" s="9">
        <f t="shared" si="32"/>
        <v>-100</v>
      </c>
      <c r="T164" s="10"/>
      <c r="U164" s="9">
        <v>500</v>
      </c>
    </row>
    <row r="165" spans="1:21" outlineLevel="4">
      <c r="A165" s="9">
        <v>0</v>
      </c>
      <c r="B165" s="10"/>
      <c r="C165" s="9">
        <v>35</v>
      </c>
      <c r="D165" s="10"/>
      <c r="E165" s="9">
        <f t="shared" si="31"/>
        <v>-35</v>
      </c>
      <c r="F165" s="10"/>
      <c r="G165" s="1"/>
      <c r="H165" s="1"/>
      <c r="I165" s="1"/>
      <c r="J165" s="1"/>
      <c r="K165" s="1"/>
      <c r="L165" s="1"/>
      <c r="M165" s="1"/>
      <c r="N165" s="1" t="s">
        <v>167</v>
      </c>
      <c r="O165" s="9">
        <v>0</v>
      </c>
      <c r="P165" s="10"/>
      <c r="Q165" s="9">
        <v>70</v>
      </c>
      <c r="R165" s="10"/>
      <c r="S165" s="9">
        <f t="shared" si="32"/>
        <v>-70</v>
      </c>
      <c r="T165" s="10"/>
      <c r="U165" s="9">
        <v>200</v>
      </c>
    </row>
    <row r="166" spans="1:21" ht="18" outlineLevel="4" thickBot="1">
      <c r="A166" s="11">
        <v>355</v>
      </c>
      <c r="B166" s="10"/>
      <c r="C166" s="11">
        <v>0</v>
      </c>
      <c r="D166" s="10"/>
      <c r="E166" s="11">
        <f>A166-C166</f>
        <v>355</v>
      </c>
      <c r="F166" s="10"/>
      <c r="G166" s="1"/>
      <c r="H166" s="1"/>
      <c r="I166" s="1"/>
      <c r="J166" s="1"/>
      <c r="K166" s="1"/>
      <c r="L166" s="1"/>
      <c r="M166" s="1"/>
      <c r="N166" s="1" t="s">
        <v>168</v>
      </c>
      <c r="O166" s="11">
        <v>1079</v>
      </c>
      <c r="P166" s="10"/>
      <c r="Q166" s="11">
        <v>0</v>
      </c>
      <c r="R166" s="10"/>
      <c r="S166" s="11">
        <f>O166-Q166</f>
        <v>1079</v>
      </c>
      <c r="T166" s="10"/>
      <c r="U166" s="11">
        <v>1200</v>
      </c>
    </row>
    <row r="167" spans="1:21" outlineLevel="3">
      <c r="A167" s="9">
        <f>ROUND(SUM(A162:A166),5)</f>
        <v>480</v>
      </c>
      <c r="B167" s="10"/>
      <c r="C167" s="9">
        <f>ROUND(SUM(C162:C166),5)</f>
        <v>245</v>
      </c>
      <c r="D167" s="10"/>
      <c r="E167" s="9">
        <f>A167-C167</f>
        <v>235</v>
      </c>
      <c r="F167" s="10"/>
      <c r="G167" s="1"/>
      <c r="H167" s="1"/>
      <c r="I167" s="1"/>
      <c r="J167" s="1"/>
      <c r="K167" s="1"/>
      <c r="L167" s="1"/>
      <c r="M167" s="1" t="s">
        <v>169</v>
      </c>
      <c r="N167" s="1"/>
      <c r="O167" s="9">
        <f>ROUND(SUM(O162:O166),5)</f>
        <v>1453</v>
      </c>
      <c r="P167" s="10"/>
      <c r="Q167" s="9">
        <f>ROUND(SUM(Q162:Q166),5)</f>
        <v>500</v>
      </c>
      <c r="R167" s="10"/>
      <c r="S167" s="9">
        <f>O167-Q167</f>
        <v>953</v>
      </c>
      <c r="T167" s="10"/>
      <c r="U167" s="9">
        <f>ROUND(SUM(U162:U166),5)</f>
        <v>3200</v>
      </c>
    </row>
    <row r="168" spans="1:21" outlineLevel="4">
      <c r="A168" s="9"/>
      <c r="B168" s="10"/>
      <c r="C168" s="9"/>
      <c r="D168" s="10"/>
      <c r="E168" s="9"/>
      <c r="F168" s="10"/>
      <c r="G168" s="1"/>
      <c r="H168" s="1"/>
      <c r="I168" s="1"/>
      <c r="J168" s="1"/>
      <c r="K168" s="1"/>
      <c r="L168" s="1"/>
      <c r="M168" s="1" t="s">
        <v>170</v>
      </c>
      <c r="N168" s="1"/>
      <c r="O168" s="9"/>
      <c r="P168" s="10"/>
      <c r="Q168" s="9"/>
      <c r="R168" s="10"/>
      <c r="S168" s="9"/>
      <c r="T168" s="10"/>
      <c r="U168" s="9"/>
    </row>
    <row r="169" spans="1:21" outlineLevel="4">
      <c r="A169" s="9">
        <v>8462</v>
      </c>
      <c r="B169" s="10"/>
      <c r="C169" s="9">
        <v>4485</v>
      </c>
      <c r="D169" s="10"/>
      <c r="E169" s="9">
        <f t="shared" ref="E169" si="33">A169-C169</f>
        <v>3977</v>
      </c>
      <c r="F169" s="10"/>
      <c r="G169" s="1"/>
      <c r="H169" s="1"/>
      <c r="I169" s="1"/>
      <c r="J169" s="1"/>
      <c r="K169" s="1"/>
      <c r="L169" s="1"/>
      <c r="M169" s="1"/>
      <c r="N169" s="1" t="s">
        <v>171</v>
      </c>
      <c r="O169" s="9">
        <v>15044</v>
      </c>
      <c r="P169" s="10"/>
      <c r="Q169" s="9">
        <v>14502</v>
      </c>
      <c r="R169" s="10"/>
      <c r="S169" s="9">
        <f t="shared" ref="S169" si="34">O169-Q169</f>
        <v>542</v>
      </c>
      <c r="T169" s="10"/>
      <c r="U169" s="9">
        <v>48000</v>
      </c>
    </row>
    <row r="170" spans="1:21" ht="18" outlineLevel="4" thickBot="1">
      <c r="A170" s="12">
        <v>808</v>
      </c>
      <c r="B170" s="10"/>
      <c r="C170" s="12">
        <v>452</v>
      </c>
      <c r="D170" s="10"/>
      <c r="E170" s="11">
        <f>A170-C170</f>
        <v>356</v>
      </c>
      <c r="F170" s="10"/>
      <c r="G170" s="1"/>
      <c r="H170" s="1"/>
      <c r="I170" s="1"/>
      <c r="J170" s="1"/>
      <c r="K170" s="1"/>
      <c r="L170" s="1"/>
      <c r="M170" s="1"/>
      <c r="N170" s="1" t="s">
        <v>172</v>
      </c>
      <c r="O170" s="12">
        <v>1437</v>
      </c>
      <c r="P170" s="10"/>
      <c r="Q170" s="12">
        <v>1462</v>
      </c>
      <c r="R170" s="10"/>
      <c r="S170" s="11">
        <f>O170-Q170</f>
        <v>-25</v>
      </c>
      <c r="T170" s="10"/>
      <c r="U170" s="12">
        <v>5000</v>
      </c>
    </row>
    <row r="171" spans="1:21" ht="18" outlineLevel="3" thickBot="1">
      <c r="A171" s="14">
        <f>ROUND(SUM(A168:A170),5)</f>
        <v>9270</v>
      </c>
      <c r="B171" s="10"/>
      <c r="C171" s="14">
        <f>ROUND(SUM(C168:C170),5)</f>
        <v>4937</v>
      </c>
      <c r="D171" s="10"/>
      <c r="E171" s="14">
        <f>A171-C171</f>
        <v>4333</v>
      </c>
      <c r="F171" s="10"/>
      <c r="G171" s="1"/>
      <c r="H171" s="1"/>
      <c r="I171" s="1"/>
      <c r="J171" s="1"/>
      <c r="K171" s="1"/>
      <c r="L171" s="1"/>
      <c r="M171" s="1" t="s">
        <v>173</v>
      </c>
      <c r="N171" s="1"/>
      <c r="O171" s="14">
        <f>ROUND(SUM(O168:O170),5)</f>
        <v>16481</v>
      </c>
      <c r="P171" s="10"/>
      <c r="Q171" s="14">
        <f>ROUND(SUM(Q168:Q170),5)</f>
        <v>15964</v>
      </c>
      <c r="R171" s="10"/>
      <c r="S171" s="14">
        <f>O171-Q171</f>
        <v>517</v>
      </c>
      <c r="T171" s="10"/>
      <c r="U171" s="14">
        <f>ROUND(SUM(U168:U170),5)</f>
        <v>53000</v>
      </c>
    </row>
    <row r="172" spans="1:21" ht="18" outlineLevel="2" thickBot="1">
      <c r="A172" s="13">
        <f>ROUND(SUM(A159:A161)+A167+A171,5)</f>
        <v>9750</v>
      </c>
      <c r="B172" s="10"/>
      <c r="C172" s="13">
        <f>ROUND(SUM(C159:C161)+C167+C171,5)</f>
        <v>5295</v>
      </c>
      <c r="D172" s="10"/>
      <c r="E172" s="13">
        <f>A172-C172</f>
        <v>4455</v>
      </c>
      <c r="F172" s="10"/>
      <c r="G172" s="1"/>
      <c r="H172" s="1"/>
      <c r="I172" s="1"/>
      <c r="J172" s="1"/>
      <c r="K172" s="1"/>
      <c r="L172" s="1" t="s">
        <v>174</v>
      </c>
      <c r="M172" s="1"/>
      <c r="N172" s="1"/>
      <c r="O172" s="13">
        <f>ROUND(SUM(O159:O161)+O167+O171,5)</f>
        <v>18229</v>
      </c>
      <c r="P172" s="10"/>
      <c r="Q172" s="13">
        <f>ROUND(SUM(Q159:Q161)+Q167+Q171,5)</f>
        <v>16693</v>
      </c>
      <c r="R172" s="10"/>
      <c r="S172" s="13">
        <f>O172-Q172</f>
        <v>1536</v>
      </c>
      <c r="T172" s="10"/>
      <c r="U172" s="13">
        <f>ROUND(SUM(U159:U161)+U167+U171,5)</f>
        <v>56700</v>
      </c>
    </row>
    <row r="173" spans="1:21" outlineLevel="1">
      <c r="A173" s="25">
        <f>ROUND(A158+A172,5)</f>
        <v>9750</v>
      </c>
      <c r="B173" s="24"/>
      <c r="C173" s="25">
        <f>ROUND(C158+C172,5)</f>
        <v>5295</v>
      </c>
      <c r="D173" s="24"/>
      <c r="E173" s="25">
        <f>A173-C173</f>
        <v>4455</v>
      </c>
      <c r="F173" s="24"/>
      <c r="G173" s="24"/>
      <c r="H173" s="24"/>
      <c r="I173" s="24"/>
      <c r="J173" s="24"/>
      <c r="K173" s="24" t="s">
        <v>175</v>
      </c>
      <c r="L173" s="24"/>
      <c r="M173" s="24"/>
      <c r="N173" s="24"/>
      <c r="O173" s="25">
        <f>ROUND(O158+O172,5)</f>
        <v>18229</v>
      </c>
      <c r="P173" s="24"/>
      <c r="Q173" s="25">
        <f>ROUND(Q158+Q172,5)</f>
        <v>16693</v>
      </c>
      <c r="R173" s="24"/>
      <c r="S173" s="25">
        <f>O173-Q173</f>
        <v>1536</v>
      </c>
      <c r="T173" s="24"/>
      <c r="U173" s="25">
        <f>ROUND(U158+U172,5)</f>
        <v>56700</v>
      </c>
    </row>
    <row r="174" spans="1:21" outlineLevel="2">
      <c r="A174" s="9"/>
      <c r="B174" s="10"/>
      <c r="C174" s="9"/>
      <c r="D174" s="10"/>
      <c r="E174" s="9"/>
      <c r="F174" s="10"/>
      <c r="G174" s="1"/>
      <c r="H174" s="1"/>
      <c r="I174" s="1"/>
      <c r="J174" s="1"/>
      <c r="K174" s="1" t="s">
        <v>176</v>
      </c>
      <c r="L174" s="1"/>
      <c r="M174" s="1"/>
      <c r="N174" s="1"/>
      <c r="O174" s="9"/>
      <c r="P174" s="10"/>
      <c r="Q174" s="9"/>
      <c r="R174" s="10"/>
      <c r="S174" s="9"/>
      <c r="T174" s="10"/>
      <c r="U174" s="9"/>
    </row>
    <row r="175" spans="1:21" outlineLevel="3">
      <c r="A175" s="9"/>
      <c r="B175" s="10"/>
      <c r="C175" s="9"/>
      <c r="D175" s="10"/>
      <c r="E175" s="9"/>
      <c r="F175" s="10"/>
      <c r="G175" s="1"/>
      <c r="H175" s="1"/>
      <c r="I175" s="1"/>
      <c r="J175" s="1"/>
      <c r="K175" s="1"/>
      <c r="L175" s="1" t="s">
        <v>177</v>
      </c>
      <c r="M175" s="1"/>
      <c r="N175" s="1"/>
      <c r="O175" s="9"/>
      <c r="P175" s="10"/>
      <c r="Q175" s="9"/>
      <c r="R175" s="10"/>
      <c r="S175" s="9"/>
      <c r="T175" s="10"/>
      <c r="U175" s="9"/>
    </row>
    <row r="176" spans="1:21" outlineLevel="3">
      <c r="A176" s="9">
        <v>1263</v>
      </c>
      <c r="B176" s="10"/>
      <c r="C176" s="9">
        <v>632</v>
      </c>
      <c r="D176" s="10"/>
      <c r="E176" s="9">
        <f t="shared" ref="E176:E178" si="35">A176-C176</f>
        <v>631</v>
      </c>
      <c r="F176" s="10"/>
      <c r="G176" s="1"/>
      <c r="H176" s="1"/>
      <c r="I176" s="1"/>
      <c r="J176" s="1"/>
      <c r="K176" s="1"/>
      <c r="L176" s="1"/>
      <c r="M176" s="1" t="s">
        <v>178</v>
      </c>
      <c r="N176" s="1"/>
      <c r="O176" s="9">
        <v>8634</v>
      </c>
      <c r="P176" s="10"/>
      <c r="Q176" s="9">
        <v>1188</v>
      </c>
      <c r="R176" s="10"/>
      <c r="S176" s="9">
        <f t="shared" ref="S176:S178" si="36">O176-Q176</f>
        <v>7446</v>
      </c>
      <c r="T176" s="10"/>
      <c r="U176" s="9">
        <v>1800</v>
      </c>
    </row>
    <row r="177" spans="1:21" outlineLevel="3">
      <c r="A177" s="9">
        <v>605</v>
      </c>
      <c r="B177" s="10"/>
      <c r="C177" s="9">
        <v>0</v>
      </c>
      <c r="D177" s="10"/>
      <c r="E177" s="9">
        <f t="shared" si="35"/>
        <v>605</v>
      </c>
      <c r="F177" s="10"/>
      <c r="G177" s="1"/>
      <c r="H177" s="1"/>
      <c r="I177" s="1"/>
      <c r="J177" s="1"/>
      <c r="K177" s="1"/>
      <c r="L177" s="1"/>
      <c r="M177" s="1" t="s">
        <v>179</v>
      </c>
      <c r="N177" s="1"/>
      <c r="O177" s="9">
        <v>1793</v>
      </c>
      <c r="P177" s="10"/>
      <c r="Q177" s="9">
        <v>0</v>
      </c>
      <c r="R177" s="10"/>
      <c r="S177" s="9">
        <f t="shared" si="36"/>
        <v>1793</v>
      </c>
      <c r="T177" s="10"/>
      <c r="U177" s="9">
        <v>3845</v>
      </c>
    </row>
    <row r="178" spans="1:21" outlineLevel="3">
      <c r="A178" s="9">
        <v>510</v>
      </c>
      <c r="B178" s="10"/>
      <c r="C178" s="9">
        <v>0</v>
      </c>
      <c r="D178" s="10"/>
      <c r="E178" s="9">
        <f t="shared" si="35"/>
        <v>510</v>
      </c>
      <c r="F178" s="10"/>
      <c r="G178" s="1"/>
      <c r="H178" s="1"/>
      <c r="I178" s="1"/>
      <c r="J178" s="1"/>
      <c r="K178" s="1"/>
      <c r="L178" s="1"/>
      <c r="M178" s="1" t="s">
        <v>180</v>
      </c>
      <c r="N178" s="1"/>
      <c r="O178" s="9">
        <v>510</v>
      </c>
      <c r="P178" s="10"/>
      <c r="Q178" s="9">
        <v>31</v>
      </c>
      <c r="R178" s="10"/>
      <c r="S178" s="9">
        <f t="shared" si="36"/>
        <v>479</v>
      </c>
      <c r="T178" s="10"/>
      <c r="U178" s="9">
        <v>2100</v>
      </c>
    </row>
    <row r="179" spans="1:21" outlineLevel="4">
      <c r="A179" s="9"/>
      <c r="B179" s="10"/>
      <c r="C179" s="9"/>
      <c r="D179" s="10"/>
      <c r="E179" s="9"/>
      <c r="F179" s="10"/>
      <c r="G179" s="1"/>
      <c r="H179" s="1"/>
      <c r="I179" s="1"/>
      <c r="J179" s="1"/>
      <c r="K179" s="1"/>
      <c r="L179" s="1"/>
      <c r="M179" s="1" t="s">
        <v>181</v>
      </c>
      <c r="N179" s="1"/>
      <c r="O179" s="9"/>
      <c r="P179" s="10"/>
      <c r="Q179" s="9"/>
      <c r="R179" s="10"/>
      <c r="S179" s="9"/>
      <c r="T179" s="10"/>
      <c r="U179" s="9"/>
    </row>
    <row r="180" spans="1:21" outlineLevel="4">
      <c r="A180" s="9">
        <v>1121</v>
      </c>
      <c r="B180" s="10"/>
      <c r="C180" s="9">
        <v>900</v>
      </c>
      <c r="D180" s="10"/>
      <c r="E180" s="9">
        <f t="shared" ref="E180:E184" si="37">A180-C180</f>
        <v>221</v>
      </c>
      <c r="F180" s="10"/>
      <c r="G180" s="1"/>
      <c r="H180" s="1"/>
      <c r="I180" s="1"/>
      <c r="J180" s="1"/>
      <c r="K180" s="1"/>
      <c r="L180" s="1"/>
      <c r="M180" s="1"/>
      <c r="N180" s="1" t="s">
        <v>182</v>
      </c>
      <c r="O180" s="9">
        <v>3362</v>
      </c>
      <c r="P180" s="10"/>
      <c r="Q180" s="9">
        <v>2700</v>
      </c>
      <c r="R180" s="10"/>
      <c r="S180" s="9">
        <f t="shared" ref="S180:S184" si="38">O180-Q180</f>
        <v>662</v>
      </c>
      <c r="T180" s="10"/>
      <c r="U180" s="9">
        <v>10000</v>
      </c>
    </row>
    <row r="181" spans="1:21" ht="18" outlineLevel="4" thickBot="1">
      <c r="A181" s="11">
        <v>35</v>
      </c>
      <c r="B181" s="10"/>
      <c r="C181" s="11">
        <v>310</v>
      </c>
      <c r="D181" s="10"/>
      <c r="E181" s="11">
        <f>A181-C181</f>
        <v>-275</v>
      </c>
      <c r="F181" s="10"/>
      <c r="G181" s="1"/>
      <c r="H181" s="1"/>
      <c r="I181" s="1"/>
      <c r="J181" s="1"/>
      <c r="K181" s="1"/>
      <c r="L181" s="1"/>
      <c r="M181" s="1"/>
      <c r="N181" s="1" t="s">
        <v>183</v>
      </c>
      <c r="O181" s="11">
        <v>615</v>
      </c>
      <c r="P181" s="10"/>
      <c r="Q181" s="11">
        <v>2213</v>
      </c>
      <c r="R181" s="10"/>
      <c r="S181" s="11">
        <f>O181-Q181</f>
        <v>-1598</v>
      </c>
      <c r="T181" s="10"/>
      <c r="U181" s="11">
        <v>2275</v>
      </c>
    </row>
    <row r="182" spans="1:21" outlineLevel="3">
      <c r="A182" s="9">
        <f>ROUND(SUM(A179:A181),5)</f>
        <v>1156</v>
      </c>
      <c r="B182" s="10"/>
      <c r="C182" s="9">
        <f>ROUND(SUM(C179:C181),5)</f>
        <v>1210</v>
      </c>
      <c r="D182" s="10"/>
      <c r="E182" s="9">
        <f>A182-C182</f>
        <v>-54</v>
      </c>
      <c r="F182" s="10"/>
      <c r="G182" s="1"/>
      <c r="H182" s="1"/>
      <c r="I182" s="1"/>
      <c r="J182" s="1"/>
      <c r="K182" s="1"/>
      <c r="L182" s="1"/>
      <c r="M182" s="1" t="s">
        <v>184</v>
      </c>
      <c r="N182" s="1"/>
      <c r="O182" s="9">
        <f>ROUND(SUM(O179:O181),5)</f>
        <v>3977</v>
      </c>
      <c r="P182" s="10"/>
      <c r="Q182" s="9">
        <f>ROUND(SUM(Q179:Q181),5)</f>
        <v>4913</v>
      </c>
      <c r="R182" s="10"/>
      <c r="S182" s="9">
        <f>O182-Q182</f>
        <v>-936</v>
      </c>
      <c r="T182" s="10"/>
      <c r="U182" s="9">
        <f>ROUND(SUM(U179:U181),5)</f>
        <v>12275</v>
      </c>
    </row>
    <row r="183" spans="1:21" outlineLevel="4">
      <c r="A183" s="9"/>
      <c r="B183" s="10"/>
      <c r="C183" s="9"/>
      <c r="D183" s="10"/>
      <c r="E183" s="9"/>
      <c r="F183" s="10"/>
      <c r="G183" s="1"/>
      <c r="H183" s="1"/>
      <c r="I183" s="1"/>
      <c r="J183" s="1"/>
      <c r="K183" s="1"/>
      <c r="L183" s="1"/>
      <c r="M183" s="1" t="s">
        <v>185</v>
      </c>
      <c r="N183" s="1"/>
      <c r="O183" s="9"/>
      <c r="P183" s="10"/>
      <c r="Q183" s="9"/>
      <c r="R183" s="10"/>
      <c r="S183" s="9"/>
      <c r="T183" s="10"/>
      <c r="U183" s="9"/>
    </row>
    <row r="184" spans="1:21" outlineLevel="4">
      <c r="A184" s="9">
        <v>81147</v>
      </c>
      <c r="B184" s="10"/>
      <c r="C184" s="9">
        <v>59881</v>
      </c>
      <c r="D184" s="10"/>
      <c r="E184" s="9">
        <f t="shared" si="37"/>
        <v>21266</v>
      </c>
      <c r="F184" s="10"/>
      <c r="G184" s="1"/>
      <c r="H184" s="1"/>
      <c r="I184" s="1"/>
      <c r="J184" s="1"/>
      <c r="K184" s="1"/>
      <c r="L184" s="1"/>
      <c r="M184" s="1"/>
      <c r="N184" s="1" t="s">
        <v>186</v>
      </c>
      <c r="O184" s="9">
        <v>82556</v>
      </c>
      <c r="P184" s="10"/>
      <c r="Q184" s="9">
        <v>61576</v>
      </c>
      <c r="R184" s="10"/>
      <c r="S184" s="9">
        <f t="shared" si="38"/>
        <v>20980</v>
      </c>
      <c r="T184" s="10"/>
      <c r="U184" s="9">
        <v>275000</v>
      </c>
    </row>
    <row r="185" spans="1:21" ht="18" outlineLevel="4" thickBot="1">
      <c r="A185" s="11">
        <v>7750</v>
      </c>
      <c r="B185" s="10"/>
      <c r="C185" s="11">
        <v>6638</v>
      </c>
      <c r="D185" s="10"/>
      <c r="E185" s="11">
        <f>A185-C185</f>
        <v>1112</v>
      </c>
      <c r="F185" s="10"/>
      <c r="G185" s="1"/>
      <c r="H185" s="1"/>
      <c r="I185" s="1"/>
      <c r="J185" s="1"/>
      <c r="K185" s="1"/>
      <c r="L185" s="1"/>
      <c r="M185" s="1"/>
      <c r="N185" s="1" t="s">
        <v>187</v>
      </c>
      <c r="O185" s="11">
        <v>7884</v>
      </c>
      <c r="P185" s="10"/>
      <c r="Q185" s="11">
        <v>6822</v>
      </c>
      <c r="R185" s="10"/>
      <c r="S185" s="11">
        <f>O185-Q185</f>
        <v>1062</v>
      </c>
      <c r="T185" s="10"/>
      <c r="U185" s="11">
        <v>30000</v>
      </c>
    </row>
    <row r="186" spans="1:21" outlineLevel="3">
      <c r="A186" s="9">
        <f>ROUND(SUM(A183:A185),5)</f>
        <v>88897</v>
      </c>
      <c r="B186" s="10"/>
      <c r="C186" s="9">
        <f>ROUND(SUM(C183:C185),5)</f>
        <v>66519</v>
      </c>
      <c r="D186" s="10"/>
      <c r="E186" s="9">
        <f>A186-C186</f>
        <v>22378</v>
      </c>
      <c r="F186" s="10"/>
      <c r="G186" s="1"/>
      <c r="H186" s="1"/>
      <c r="I186" s="1"/>
      <c r="J186" s="1"/>
      <c r="K186" s="1"/>
      <c r="L186" s="1"/>
      <c r="M186" s="1" t="s">
        <v>188</v>
      </c>
      <c r="N186" s="1"/>
      <c r="O186" s="9">
        <f>ROUND(SUM(O183:O185),5)</f>
        <v>90440</v>
      </c>
      <c r="P186" s="10"/>
      <c r="Q186" s="9">
        <f>ROUND(SUM(Q183:Q185),5)</f>
        <v>68398</v>
      </c>
      <c r="R186" s="10"/>
      <c r="S186" s="9">
        <f>O186-Q186</f>
        <v>22042</v>
      </c>
      <c r="T186" s="10"/>
      <c r="U186" s="9">
        <f>ROUND(SUM(U183:U185),5)</f>
        <v>305000</v>
      </c>
    </row>
    <row r="187" spans="1:21" outlineLevel="4">
      <c r="A187" s="9"/>
      <c r="B187" s="10"/>
      <c r="C187" s="9"/>
      <c r="D187" s="10"/>
      <c r="E187" s="9"/>
      <c r="F187" s="10"/>
      <c r="G187" s="1"/>
      <c r="H187" s="1"/>
      <c r="I187" s="1"/>
      <c r="J187" s="1"/>
      <c r="K187" s="1"/>
      <c r="L187" s="1"/>
      <c r="M187" s="1" t="s">
        <v>189</v>
      </c>
      <c r="N187" s="1"/>
      <c r="O187" s="9"/>
      <c r="P187" s="10"/>
      <c r="Q187" s="9"/>
      <c r="R187" s="10"/>
      <c r="S187" s="9"/>
      <c r="T187" s="10"/>
      <c r="U187" s="9"/>
    </row>
    <row r="188" spans="1:21" ht="18" outlineLevel="4" thickBot="1">
      <c r="A188" s="12">
        <v>43</v>
      </c>
      <c r="B188" s="10"/>
      <c r="C188" s="12">
        <v>130</v>
      </c>
      <c r="D188" s="10"/>
      <c r="E188" s="11">
        <f>A188-C188</f>
        <v>-87</v>
      </c>
      <c r="F188" s="10"/>
      <c r="G188" s="1"/>
      <c r="H188" s="1"/>
      <c r="I188" s="1"/>
      <c r="J188" s="1"/>
      <c r="K188" s="1"/>
      <c r="L188" s="1"/>
      <c r="M188" s="1"/>
      <c r="N188" s="1" t="s">
        <v>190</v>
      </c>
      <c r="O188" s="12">
        <v>43</v>
      </c>
      <c r="P188" s="10"/>
      <c r="Q188" s="12">
        <v>130</v>
      </c>
      <c r="R188" s="10"/>
      <c r="S188" s="11">
        <f>O188-Q188</f>
        <v>-87</v>
      </c>
      <c r="T188" s="10"/>
      <c r="U188" s="12">
        <v>375</v>
      </c>
    </row>
    <row r="189" spans="1:21" ht="18" outlineLevel="3" thickBot="1">
      <c r="A189" s="14">
        <f>ROUND(SUM(A187:A188),5)</f>
        <v>43</v>
      </c>
      <c r="B189" s="10"/>
      <c r="C189" s="14">
        <f>ROUND(SUM(C187:C188),5)</f>
        <v>130</v>
      </c>
      <c r="D189" s="10"/>
      <c r="E189" s="14">
        <f>A189-C189</f>
        <v>-87</v>
      </c>
      <c r="F189" s="10"/>
      <c r="G189" s="1"/>
      <c r="H189" s="1"/>
      <c r="I189" s="1"/>
      <c r="J189" s="1"/>
      <c r="K189" s="1"/>
      <c r="L189" s="1"/>
      <c r="M189" s="1" t="s">
        <v>191</v>
      </c>
      <c r="N189" s="1"/>
      <c r="O189" s="14">
        <f>ROUND(SUM(O187:O188),5)</f>
        <v>43</v>
      </c>
      <c r="P189" s="10"/>
      <c r="Q189" s="14">
        <f>ROUND(SUM(Q187:Q188),5)</f>
        <v>130</v>
      </c>
      <c r="R189" s="10"/>
      <c r="S189" s="14">
        <f>O189-Q189</f>
        <v>-87</v>
      </c>
      <c r="T189" s="10"/>
      <c r="U189" s="14">
        <f>ROUND(SUM(U187:U188),5)</f>
        <v>375</v>
      </c>
    </row>
    <row r="190" spans="1:21" ht="18" outlineLevel="2" thickBot="1">
      <c r="A190" s="13">
        <f>ROUND(SUM(A175:A178)+A182+A186+A189,5)</f>
        <v>92474</v>
      </c>
      <c r="B190" s="10"/>
      <c r="C190" s="13">
        <f>ROUND(SUM(C175:C178)+C182+C186+C189,5)</f>
        <v>68491</v>
      </c>
      <c r="D190" s="10"/>
      <c r="E190" s="13">
        <f>A190-C190</f>
        <v>23983</v>
      </c>
      <c r="F190" s="10"/>
      <c r="G190" s="1"/>
      <c r="H190" s="1"/>
      <c r="I190" s="1"/>
      <c r="J190" s="1"/>
      <c r="K190" s="1"/>
      <c r="L190" s="1" t="s">
        <v>192</v>
      </c>
      <c r="M190" s="1"/>
      <c r="N190" s="1"/>
      <c r="O190" s="13">
        <f>ROUND(SUM(O175:O178)+O182+O186+O189,5)</f>
        <v>105397</v>
      </c>
      <c r="P190" s="10"/>
      <c r="Q190" s="13">
        <f>ROUND(SUM(Q175:Q178)+Q182+Q186+Q189,5)</f>
        <v>74660</v>
      </c>
      <c r="R190" s="10"/>
      <c r="S190" s="13">
        <f>O190-Q190</f>
        <v>30737</v>
      </c>
      <c r="T190" s="10"/>
      <c r="U190" s="13">
        <f>ROUND(SUM(U175:U178)+U182+U186+U189,5)</f>
        <v>325395</v>
      </c>
    </row>
    <row r="191" spans="1:21" outlineLevel="1">
      <c r="A191" s="25">
        <f>ROUND(A174+A190,5)</f>
        <v>92474</v>
      </c>
      <c r="B191" s="24"/>
      <c r="C191" s="25">
        <f>ROUND(C174+C190,5)</f>
        <v>68491</v>
      </c>
      <c r="D191" s="24"/>
      <c r="E191" s="25">
        <f>A191-C191</f>
        <v>23983</v>
      </c>
      <c r="F191" s="24"/>
      <c r="G191" s="24"/>
      <c r="H191" s="24"/>
      <c r="I191" s="24"/>
      <c r="J191" s="24"/>
      <c r="K191" s="24" t="s">
        <v>193</v>
      </c>
      <c r="L191" s="24"/>
      <c r="M191" s="24"/>
      <c r="N191" s="24"/>
      <c r="O191" s="25">
        <f>ROUND(O174+O190,5)</f>
        <v>105397</v>
      </c>
      <c r="P191" s="24"/>
      <c r="Q191" s="25">
        <f>ROUND(Q174+Q190,5)</f>
        <v>74660</v>
      </c>
      <c r="R191" s="24"/>
      <c r="S191" s="25">
        <f>O191-Q191</f>
        <v>30737</v>
      </c>
      <c r="T191" s="24"/>
      <c r="U191" s="25">
        <f>ROUND(U174+U190,5)</f>
        <v>325395</v>
      </c>
    </row>
    <row r="192" spans="1:21" outlineLevel="2">
      <c r="A192" s="9"/>
      <c r="B192" s="10"/>
      <c r="C192" s="9"/>
      <c r="D192" s="10"/>
      <c r="E192" s="9"/>
      <c r="F192" s="10"/>
      <c r="G192" s="1"/>
      <c r="H192" s="1"/>
      <c r="I192" s="1"/>
      <c r="J192" s="1"/>
      <c r="K192" s="1" t="s">
        <v>194</v>
      </c>
      <c r="L192" s="1"/>
      <c r="M192" s="1"/>
      <c r="N192" s="1"/>
      <c r="O192" s="9"/>
      <c r="P192" s="10"/>
      <c r="Q192" s="9"/>
      <c r="R192" s="10"/>
      <c r="S192" s="9"/>
      <c r="T192" s="10"/>
      <c r="U192" s="9"/>
    </row>
    <row r="193" spans="1:21" outlineLevel="2">
      <c r="A193" s="9">
        <v>0</v>
      </c>
      <c r="B193" s="10"/>
      <c r="C193" s="9">
        <v>0</v>
      </c>
      <c r="D193" s="10"/>
      <c r="E193" s="9">
        <f t="shared" ref="E193:E197" si="39">A193-C193</f>
        <v>0</v>
      </c>
      <c r="F193" s="10"/>
      <c r="G193" s="1"/>
      <c r="H193" s="1"/>
      <c r="I193" s="1"/>
      <c r="J193" s="1"/>
      <c r="K193" s="1"/>
      <c r="L193" s="1" t="s">
        <v>195</v>
      </c>
      <c r="M193" s="1"/>
      <c r="N193" s="1"/>
      <c r="O193" s="9">
        <v>0</v>
      </c>
      <c r="P193" s="10"/>
      <c r="Q193" s="9">
        <v>0</v>
      </c>
      <c r="R193" s="10"/>
      <c r="S193" s="9">
        <f t="shared" ref="S193:S197" si="40">O193-Q193</f>
        <v>0</v>
      </c>
      <c r="T193" s="10"/>
      <c r="U193" s="9">
        <v>1000</v>
      </c>
    </row>
    <row r="194" spans="1:21" outlineLevel="3">
      <c r="A194" s="9"/>
      <c r="B194" s="10"/>
      <c r="C194" s="9"/>
      <c r="D194" s="10"/>
      <c r="E194" s="9"/>
      <c r="F194" s="10"/>
      <c r="G194" s="1"/>
      <c r="H194" s="1"/>
      <c r="I194" s="1"/>
      <c r="J194" s="1"/>
      <c r="K194" s="1"/>
      <c r="L194" s="1" t="s">
        <v>196</v>
      </c>
      <c r="M194" s="1"/>
      <c r="N194" s="1"/>
      <c r="O194" s="9"/>
      <c r="P194" s="10"/>
      <c r="Q194" s="9"/>
      <c r="R194" s="10"/>
      <c r="S194" s="9"/>
      <c r="T194" s="10"/>
      <c r="U194" s="9"/>
    </row>
    <row r="195" spans="1:21" outlineLevel="3">
      <c r="A195" s="9">
        <v>249</v>
      </c>
      <c r="B195" s="10"/>
      <c r="C195" s="9">
        <v>220</v>
      </c>
      <c r="D195" s="10"/>
      <c r="E195" s="9">
        <f t="shared" si="39"/>
        <v>29</v>
      </c>
      <c r="F195" s="10"/>
      <c r="G195" s="1"/>
      <c r="H195" s="1"/>
      <c r="I195" s="1"/>
      <c r="J195" s="1"/>
      <c r="K195" s="1"/>
      <c r="L195" s="1"/>
      <c r="M195" s="1" t="s">
        <v>197</v>
      </c>
      <c r="N195" s="1"/>
      <c r="O195" s="9">
        <v>747</v>
      </c>
      <c r="P195" s="10"/>
      <c r="Q195" s="9">
        <v>660</v>
      </c>
      <c r="R195" s="10"/>
      <c r="S195" s="9">
        <f t="shared" si="40"/>
        <v>87</v>
      </c>
      <c r="T195" s="10"/>
      <c r="U195" s="9">
        <v>2500</v>
      </c>
    </row>
    <row r="196" spans="1:21" outlineLevel="3">
      <c r="A196" s="9">
        <v>0</v>
      </c>
      <c r="B196" s="10"/>
      <c r="C196" s="9"/>
      <c r="D196" s="10"/>
      <c r="E196" s="9">
        <f t="shared" si="39"/>
        <v>0</v>
      </c>
      <c r="F196" s="10"/>
      <c r="G196" s="1"/>
      <c r="H196" s="1"/>
      <c r="I196" s="1"/>
      <c r="J196" s="1"/>
      <c r="K196" s="1"/>
      <c r="L196" s="1"/>
      <c r="M196" s="1" t="s">
        <v>198</v>
      </c>
      <c r="N196" s="1"/>
      <c r="O196" s="9">
        <v>417</v>
      </c>
      <c r="P196" s="10"/>
      <c r="Q196" s="9"/>
      <c r="R196" s="10"/>
      <c r="S196" s="9">
        <f t="shared" si="40"/>
        <v>417</v>
      </c>
      <c r="T196" s="10"/>
      <c r="U196" s="9"/>
    </row>
    <row r="197" spans="1:21" outlineLevel="3">
      <c r="A197" s="9">
        <v>55</v>
      </c>
      <c r="B197" s="10"/>
      <c r="C197" s="9">
        <v>0</v>
      </c>
      <c r="D197" s="10"/>
      <c r="E197" s="9">
        <f t="shared" si="39"/>
        <v>55</v>
      </c>
      <c r="F197" s="10"/>
      <c r="G197" s="1"/>
      <c r="H197" s="1"/>
      <c r="I197" s="1"/>
      <c r="J197" s="1"/>
      <c r="K197" s="1"/>
      <c r="L197" s="1"/>
      <c r="M197" s="1" t="s">
        <v>199</v>
      </c>
      <c r="N197" s="1"/>
      <c r="O197" s="9">
        <v>164</v>
      </c>
      <c r="P197" s="10"/>
      <c r="Q197" s="9">
        <v>162</v>
      </c>
      <c r="R197" s="10"/>
      <c r="S197" s="9">
        <f t="shared" si="40"/>
        <v>2</v>
      </c>
      <c r="T197" s="10"/>
      <c r="U197" s="9">
        <v>600</v>
      </c>
    </row>
    <row r="198" spans="1:21" ht="18" outlineLevel="3" thickBot="1">
      <c r="A198" s="11">
        <v>90</v>
      </c>
      <c r="B198" s="10"/>
      <c r="C198" s="11">
        <v>0</v>
      </c>
      <c r="D198" s="10"/>
      <c r="E198" s="11">
        <f>A198-C198</f>
        <v>90</v>
      </c>
      <c r="F198" s="10"/>
      <c r="G198" s="1"/>
      <c r="H198" s="1"/>
      <c r="I198" s="1"/>
      <c r="J198" s="1"/>
      <c r="K198" s="1"/>
      <c r="L198" s="1"/>
      <c r="M198" s="1" t="s">
        <v>200</v>
      </c>
      <c r="N198" s="1"/>
      <c r="O198" s="11">
        <v>1717</v>
      </c>
      <c r="P198" s="10"/>
      <c r="Q198" s="11">
        <v>130</v>
      </c>
      <c r="R198" s="10"/>
      <c r="S198" s="11">
        <f>O198-Q198</f>
        <v>1587</v>
      </c>
      <c r="T198" s="10"/>
      <c r="U198" s="11">
        <v>1000</v>
      </c>
    </row>
    <row r="199" spans="1:21" outlineLevel="2">
      <c r="A199" s="9">
        <f>ROUND(SUM(A194:A198),5)</f>
        <v>394</v>
      </c>
      <c r="B199" s="10"/>
      <c r="C199" s="9">
        <f>ROUND(SUM(C194:C198),5)</f>
        <v>220</v>
      </c>
      <c r="D199" s="10"/>
      <c r="E199" s="9">
        <f>A199-C199</f>
        <v>174</v>
      </c>
      <c r="F199" s="10"/>
      <c r="G199" s="1"/>
      <c r="H199" s="1"/>
      <c r="I199" s="1"/>
      <c r="J199" s="1"/>
      <c r="K199" s="1"/>
      <c r="L199" s="1" t="s">
        <v>201</v>
      </c>
      <c r="M199" s="1"/>
      <c r="N199" s="1"/>
      <c r="O199" s="9">
        <f>ROUND(SUM(O194:O198),5)</f>
        <v>3045</v>
      </c>
      <c r="P199" s="10"/>
      <c r="Q199" s="9">
        <f>ROUND(SUM(Q194:Q198),5)</f>
        <v>952</v>
      </c>
      <c r="R199" s="10"/>
      <c r="S199" s="9">
        <f>O199-Q199</f>
        <v>2093</v>
      </c>
      <c r="T199" s="10"/>
      <c r="U199" s="9">
        <f>ROUND(SUM(U194:U198),5)</f>
        <v>4100</v>
      </c>
    </row>
    <row r="200" spans="1:21" outlineLevel="3">
      <c r="A200" s="9"/>
      <c r="B200" s="10"/>
      <c r="C200" s="9"/>
      <c r="D200" s="10"/>
      <c r="E200" s="9"/>
      <c r="F200" s="10"/>
      <c r="G200" s="1"/>
      <c r="H200" s="1"/>
      <c r="I200" s="1"/>
      <c r="J200" s="1"/>
      <c r="K200" s="1"/>
      <c r="L200" s="1" t="s">
        <v>202</v>
      </c>
      <c r="M200" s="1"/>
      <c r="N200" s="1"/>
      <c r="O200" s="9"/>
      <c r="P200" s="10"/>
      <c r="Q200" s="9"/>
      <c r="R200" s="10"/>
      <c r="S200" s="9"/>
      <c r="T200" s="10"/>
      <c r="U200" s="9"/>
    </row>
    <row r="201" spans="1:21" outlineLevel="3">
      <c r="A201" s="9">
        <v>6260</v>
      </c>
      <c r="B201" s="10"/>
      <c r="C201" s="9">
        <v>4121</v>
      </c>
      <c r="D201" s="10"/>
      <c r="E201" s="9">
        <f t="shared" ref="E201:E202" si="41">A201-C201</f>
        <v>2139</v>
      </c>
      <c r="F201" s="10"/>
      <c r="G201" s="1"/>
      <c r="H201" s="1"/>
      <c r="I201" s="1"/>
      <c r="J201" s="1"/>
      <c r="K201" s="1"/>
      <c r="L201" s="1"/>
      <c r="M201" s="1" t="s">
        <v>203</v>
      </c>
      <c r="N201" s="1"/>
      <c r="O201" s="9">
        <v>14606</v>
      </c>
      <c r="P201" s="10"/>
      <c r="Q201" s="9">
        <v>14426</v>
      </c>
      <c r="R201" s="10"/>
      <c r="S201" s="9">
        <f t="shared" ref="S201:S202" si="42">O201-Q201</f>
        <v>180</v>
      </c>
      <c r="T201" s="10"/>
      <c r="U201" s="9">
        <v>55000</v>
      </c>
    </row>
    <row r="202" spans="1:21" outlineLevel="3">
      <c r="A202" s="9">
        <v>698</v>
      </c>
      <c r="B202" s="10"/>
      <c r="C202" s="9">
        <v>583</v>
      </c>
      <c r="D202" s="10"/>
      <c r="E202" s="9">
        <f t="shared" si="41"/>
        <v>115</v>
      </c>
      <c r="F202" s="10"/>
      <c r="G202" s="1"/>
      <c r="H202" s="1"/>
      <c r="I202" s="1"/>
      <c r="J202" s="1"/>
      <c r="K202" s="1"/>
      <c r="L202" s="1"/>
      <c r="M202" s="1" t="s">
        <v>204</v>
      </c>
      <c r="N202" s="1"/>
      <c r="O202" s="9">
        <v>2040</v>
      </c>
      <c r="P202" s="10"/>
      <c r="Q202" s="9">
        <v>1960</v>
      </c>
      <c r="R202" s="10"/>
      <c r="S202" s="9">
        <f t="shared" si="42"/>
        <v>80</v>
      </c>
      <c r="T202" s="10"/>
      <c r="U202" s="9">
        <v>8500</v>
      </c>
    </row>
    <row r="203" spans="1:21" ht="18" outlineLevel="3" thickBot="1">
      <c r="A203" s="11">
        <v>479</v>
      </c>
      <c r="B203" s="10"/>
      <c r="C203" s="11">
        <v>314</v>
      </c>
      <c r="D203" s="10"/>
      <c r="E203" s="11">
        <f>A203-C203</f>
        <v>165</v>
      </c>
      <c r="F203" s="10"/>
      <c r="G203" s="1"/>
      <c r="H203" s="1"/>
      <c r="I203" s="1"/>
      <c r="J203" s="1"/>
      <c r="K203" s="1"/>
      <c r="L203" s="1"/>
      <c r="M203" s="1" t="s">
        <v>205</v>
      </c>
      <c r="N203" s="1"/>
      <c r="O203" s="11">
        <v>1231</v>
      </c>
      <c r="P203" s="10"/>
      <c r="Q203" s="11">
        <v>1260</v>
      </c>
      <c r="R203" s="10"/>
      <c r="S203" s="11">
        <f>O203-Q203</f>
        <v>-29</v>
      </c>
      <c r="T203" s="10"/>
      <c r="U203" s="11">
        <v>4700</v>
      </c>
    </row>
    <row r="204" spans="1:21" outlineLevel="2">
      <c r="A204" s="9">
        <f>ROUND(SUM(A200:A203),5)</f>
        <v>7437</v>
      </c>
      <c r="B204" s="10"/>
      <c r="C204" s="9">
        <f>ROUND(SUM(C200:C203),5)</f>
        <v>5018</v>
      </c>
      <c r="D204" s="10"/>
      <c r="E204" s="9">
        <f>A204-C204</f>
        <v>2419</v>
      </c>
      <c r="F204" s="10"/>
      <c r="G204" s="1"/>
      <c r="H204" s="1"/>
      <c r="I204" s="1"/>
      <c r="J204" s="1"/>
      <c r="K204" s="1"/>
      <c r="L204" s="1" t="s">
        <v>206</v>
      </c>
      <c r="M204" s="1"/>
      <c r="N204" s="1"/>
      <c r="O204" s="9">
        <f>ROUND(SUM(O200:O203),5)</f>
        <v>17877</v>
      </c>
      <c r="P204" s="10"/>
      <c r="Q204" s="9">
        <f>ROUND(SUM(Q200:Q203),5)</f>
        <v>17646</v>
      </c>
      <c r="R204" s="10"/>
      <c r="S204" s="9">
        <f>O204-Q204</f>
        <v>231</v>
      </c>
      <c r="T204" s="10"/>
      <c r="U204" s="9">
        <f>ROUND(SUM(U200:U203),5)</f>
        <v>68200</v>
      </c>
    </row>
    <row r="205" spans="1:21" outlineLevel="3">
      <c r="A205" s="9"/>
      <c r="B205" s="10"/>
      <c r="C205" s="9"/>
      <c r="D205" s="10"/>
      <c r="E205" s="9"/>
      <c r="F205" s="10"/>
      <c r="G205" s="1"/>
      <c r="H205" s="1"/>
      <c r="I205" s="1"/>
      <c r="J205" s="1"/>
      <c r="K205" s="1"/>
      <c r="L205" s="1" t="s">
        <v>207</v>
      </c>
      <c r="M205" s="1"/>
      <c r="N205" s="1"/>
      <c r="O205" s="9"/>
      <c r="P205" s="10"/>
      <c r="Q205" s="9"/>
      <c r="R205" s="10"/>
      <c r="S205" s="9"/>
      <c r="T205" s="10"/>
      <c r="U205" s="9"/>
    </row>
    <row r="206" spans="1:21" ht="18" outlineLevel="3" thickBot="1">
      <c r="A206" s="12">
        <v>164</v>
      </c>
      <c r="B206" s="10"/>
      <c r="C206" s="12">
        <v>196</v>
      </c>
      <c r="D206" s="10"/>
      <c r="E206" s="11">
        <f>A206-C206</f>
        <v>-32</v>
      </c>
      <c r="F206" s="10"/>
      <c r="G206" s="1"/>
      <c r="H206" s="1"/>
      <c r="I206" s="1"/>
      <c r="J206" s="1"/>
      <c r="K206" s="1"/>
      <c r="L206" s="1"/>
      <c r="M206" s="1" t="s">
        <v>208</v>
      </c>
      <c r="N206" s="1"/>
      <c r="O206" s="12">
        <v>449</v>
      </c>
      <c r="P206" s="10"/>
      <c r="Q206" s="12">
        <v>688</v>
      </c>
      <c r="R206" s="10"/>
      <c r="S206" s="11">
        <f>O206-Q206</f>
        <v>-239</v>
      </c>
      <c r="T206" s="10"/>
      <c r="U206" s="12">
        <v>2700</v>
      </c>
    </row>
    <row r="207" spans="1:21" ht="18" outlineLevel="2" thickBot="1">
      <c r="A207" s="13">
        <f>ROUND(SUM(A205:A206),5)</f>
        <v>164</v>
      </c>
      <c r="B207" s="10"/>
      <c r="C207" s="13">
        <f>ROUND(SUM(C205:C206),5)</f>
        <v>196</v>
      </c>
      <c r="D207" s="10"/>
      <c r="E207" s="13">
        <f>A207-C207</f>
        <v>-32</v>
      </c>
      <c r="F207" s="10"/>
      <c r="G207" s="1"/>
      <c r="H207" s="1"/>
      <c r="I207" s="1"/>
      <c r="J207" s="1"/>
      <c r="K207" s="1"/>
      <c r="L207" s="1" t="s">
        <v>209</v>
      </c>
      <c r="M207" s="1"/>
      <c r="N207" s="1"/>
      <c r="O207" s="13">
        <f>ROUND(SUM(O205:O206),5)</f>
        <v>449</v>
      </c>
      <c r="P207" s="10"/>
      <c r="Q207" s="13">
        <f>ROUND(SUM(Q205:Q206),5)</f>
        <v>688</v>
      </c>
      <c r="R207" s="10"/>
      <c r="S207" s="13">
        <f>O207-Q207</f>
        <v>-239</v>
      </c>
      <c r="T207" s="10"/>
      <c r="U207" s="13">
        <f>ROUND(SUM(U205:U206),5)</f>
        <v>2700</v>
      </c>
    </row>
    <row r="208" spans="1:21" outlineLevel="1">
      <c r="A208" s="25">
        <f>ROUND(SUM(A192:A193)+A199+A204+A207,5)</f>
        <v>7995</v>
      </c>
      <c r="B208" s="24"/>
      <c r="C208" s="25">
        <f>ROUND(SUM(C192:C193)+C199+C204+C207,5)</f>
        <v>5434</v>
      </c>
      <c r="D208" s="24"/>
      <c r="E208" s="25">
        <f>A208-C208</f>
        <v>2561</v>
      </c>
      <c r="F208" s="24"/>
      <c r="G208" s="24"/>
      <c r="H208" s="24"/>
      <c r="I208" s="24"/>
      <c r="J208" s="24"/>
      <c r="K208" s="24" t="s">
        <v>210</v>
      </c>
      <c r="L208" s="24"/>
      <c r="M208" s="24"/>
      <c r="N208" s="24"/>
      <c r="O208" s="25">
        <f>ROUND(SUM(O192:O193)+O199+O204+O207,5)</f>
        <v>21371</v>
      </c>
      <c r="P208" s="24"/>
      <c r="Q208" s="25">
        <f>ROUND(SUM(Q192:Q193)+Q199+Q204+Q207,5)</f>
        <v>19286</v>
      </c>
      <c r="R208" s="24"/>
      <c r="S208" s="25">
        <f>O208-Q208</f>
        <v>2085</v>
      </c>
      <c r="T208" s="24"/>
      <c r="U208" s="25">
        <f>ROUND(SUM(U192:U193)+U199+U204+U207,5)</f>
        <v>76000</v>
      </c>
    </row>
    <row r="209" spans="1:21" outlineLevel="2">
      <c r="A209" s="9"/>
      <c r="B209" s="10"/>
      <c r="C209" s="9"/>
      <c r="D209" s="10"/>
      <c r="E209" s="9"/>
      <c r="F209" s="10"/>
      <c r="G209" s="1"/>
      <c r="H209" s="1"/>
      <c r="I209" s="1"/>
      <c r="J209" s="1"/>
      <c r="K209" s="1" t="s">
        <v>211</v>
      </c>
      <c r="L209" s="1"/>
      <c r="M209" s="1"/>
      <c r="N209" s="1"/>
      <c r="O209" s="9"/>
      <c r="P209" s="10"/>
      <c r="Q209" s="9"/>
      <c r="R209" s="10"/>
      <c r="S209" s="9"/>
      <c r="T209" s="10"/>
      <c r="U209" s="9"/>
    </row>
    <row r="210" spans="1:21" outlineLevel="2">
      <c r="A210" s="9">
        <v>0</v>
      </c>
      <c r="B210" s="10"/>
      <c r="C210" s="9">
        <v>211</v>
      </c>
      <c r="D210" s="10"/>
      <c r="E210" s="9">
        <f t="shared" ref="E210" si="43">A210-C210</f>
        <v>-211</v>
      </c>
      <c r="F210" s="10"/>
      <c r="G210" s="1"/>
      <c r="H210" s="1"/>
      <c r="I210" s="1"/>
      <c r="J210" s="1"/>
      <c r="K210" s="1"/>
      <c r="L210" s="1" t="s">
        <v>212</v>
      </c>
      <c r="M210" s="1"/>
      <c r="N210" s="1"/>
      <c r="O210" s="9">
        <v>310</v>
      </c>
      <c r="P210" s="10"/>
      <c r="Q210" s="9">
        <v>354</v>
      </c>
      <c r="R210" s="10"/>
      <c r="S210" s="9">
        <f t="shared" ref="S210" si="44">O210-Q210</f>
        <v>-44</v>
      </c>
      <c r="T210" s="10"/>
      <c r="U210" s="9">
        <v>500</v>
      </c>
    </row>
    <row r="211" spans="1:21" outlineLevel="3">
      <c r="A211" s="9"/>
      <c r="B211" s="10"/>
      <c r="C211" s="9"/>
      <c r="D211" s="10"/>
      <c r="E211" s="9"/>
      <c r="F211" s="10"/>
      <c r="G211" s="1"/>
      <c r="H211" s="1"/>
      <c r="I211" s="1"/>
      <c r="J211" s="1"/>
      <c r="K211" s="1"/>
      <c r="L211" s="1" t="s">
        <v>213</v>
      </c>
      <c r="M211" s="1"/>
      <c r="N211" s="1"/>
      <c r="O211" s="9"/>
      <c r="P211" s="10"/>
      <c r="Q211" s="9"/>
      <c r="R211" s="10"/>
      <c r="S211" s="9"/>
      <c r="T211" s="10"/>
      <c r="U211" s="9"/>
    </row>
    <row r="212" spans="1:21" outlineLevel="3">
      <c r="A212" s="9">
        <v>0</v>
      </c>
      <c r="B212" s="10"/>
      <c r="C212" s="9">
        <v>0</v>
      </c>
      <c r="D212" s="10"/>
      <c r="E212" s="9">
        <f t="shared" ref="E212:E216" si="45">A212-C212</f>
        <v>0</v>
      </c>
      <c r="F212" s="10"/>
      <c r="G212" s="1"/>
      <c r="H212" s="1"/>
      <c r="I212" s="1"/>
      <c r="J212" s="1"/>
      <c r="K212" s="1"/>
      <c r="L212" s="1"/>
      <c r="M212" s="1" t="s">
        <v>214</v>
      </c>
      <c r="N212" s="1"/>
      <c r="O212" s="9">
        <v>0</v>
      </c>
      <c r="P212" s="10"/>
      <c r="Q212" s="9">
        <v>0</v>
      </c>
      <c r="R212" s="10"/>
      <c r="S212" s="9">
        <f t="shared" ref="S212:S216" si="46">O212-Q212</f>
        <v>0</v>
      </c>
      <c r="T212" s="10"/>
      <c r="U212" s="9">
        <v>1200</v>
      </c>
    </row>
    <row r="213" spans="1:21" ht="18" outlineLevel="3" thickBot="1">
      <c r="A213" s="11">
        <v>0</v>
      </c>
      <c r="B213" s="10"/>
      <c r="C213" s="11">
        <v>0</v>
      </c>
      <c r="D213" s="10"/>
      <c r="E213" s="11">
        <f>A213-C213</f>
        <v>0</v>
      </c>
      <c r="F213" s="10"/>
      <c r="G213" s="1"/>
      <c r="H213" s="1"/>
      <c r="I213" s="1"/>
      <c r="J213" s="1"/>
      <c r="K213" s="1"/>
      <c r="L213" s="1"/>
      <c r="M213" s="1" t="s">
        <v>215</v>
      </c>
      <c r="N213" s="1"/>
      <c r="O213" s="11">
        <v>0</v>
      </c>
      <c r="P213" s="10"/>
      <c r="Q213" s="11">
        <v>0</v>
      </c>
      <c r="R213" s="10"/>
      <c r="S213" s="11">
        <f>O213-Q213</f>
        <v>0</v>
      </c>
      <c r="T213" s="10"/>
      <c r="U213" s="11">
        <v>300</v>
      </c>
    </row>
    <row r="214" spans="1:21" outlineLevel="2">
      <c r="A214" s="9">
        <f>ROUND(SUM(A211:A213),5)</f>
        <v>0</v>
      </c>
      <c r="B214" s="10"/>
      <c r="C214" s="9">
        <f>ROUND(SUM(C211:C213),5)</f>
        <v>0</v>
      </c>
      <c r="D214" s="10"/>
      <c r="E214" s="9">
        <f>A214-C214</f>
        <v>0</v>
      </c>
      <c r="F214" s="10"/>
      <c r="G214" s="1"/>
      <c r="H214" s="1"/>
      <c r="I214" s="1"/>
      <c r="J214" s="1"/>
      <c r="K214" s="1"/>
      <c r="L214" s="1" t="s">
        <v>216</v>
      </c>
      <c r="M214" s="1"/>
      <c r="N214" s="1"/>
      <c r="O214" s="9">
        <f>ROUND(SUM(O211:O213),5)</f>
        <v>0</v>
      </c>
      <c r="P214" s="10"/>
      <c r="Q214" s="9">
        <f>ROUND(SUM(Q211:Q213),5)</f>
        <v>0</v>
      </c>
      <c r="R214" s="10"/>
      <c r="S214" s="9">
        <f>O214-Q214</f>
        <v>0</v>
      </c>
      <c r="T214" s="10"/>
      <c r="U214" s="9">
        <f>ROUND(SUM(U211:U213),5)</f>
        <v>1500</v>
      </c>
    </row>
    <row r="215" spans="1:21" outlineLevel="3">
      <c r="A215" s="9"/>
      <c r="B215" s="10"/>
      <c r="C215" s="9"/>
      <c r="D215" s="10"/>
      <c r="E215" s="9"/>
      <c r="F215" s="10"/>
      <c r="G215" s="1"/>
      <c r="H215" s="1"/>
      <c r="I215" s="1"/>
      <c r="J215" s="1"/>
      <c r="K215" s="1"/>
      <c r="L215" s="1" t="s">
        <v>217</v>
      </c>
      <c r="M215" s="1"/>
      <c r="N215" s="1"/>
      <c r="O215" s="9"/>
      <c r="P215" s="10"/>
      <c r="Q215" s="9"/>
      <c r="R215" s="10"/>
      <c r="S215" s="9"/>
      <c r="T215" s="10"/>
      <c r="U215" s="9"/>
    </row>
    <row r="216" spans="1:21" outlineLevel="3">
      <c r="A216" s="9">
        <v>95</v>
      </c>
      <c r="B216" s="10"/>
      <c r="C216" s="9">
        <v>160</v>
      </c>
      <c r="D216" s="10"/>
      <c r="E216" s="9">
        <f t="shared" si="45"/>
        <v>-65</v>
      </c>
      <c r="F216" s="10"/>
      <c r="G216" s="1"/>
      <c r="H216" s="1"/>
      <c r="I216" s="1"/>
      <c r="J216" s="1"/>
      <c r="K216" s="1"/>
      <c r="L216" s="1"/>
      <c r="M216" s="1" t="s">
        <v>218</v>
      </c>
      <c r="N216" s="1"/>
      <c r="O216" s="9">
        <v>1374</v>
      </c>
      <c r="P216" s="10"/>
      <c r="Q216" s="9">
        <v>591</v>
      </c>
      <c r="R216" s="10"/>
      <c r="S216" s="9">
        <f t="shared" si="46"/>
        <v>783</v>
      </c>
      <c r="T216" s="10"/>
      <c r="U216" s="9">
        <v>4000</v>
      </c>
    </row>
    <row r="217" spans="1:21" ht="18" outlineLevel="3" thickBot="1">
      <c r="A217" s="12">
        <v>307</v>
      </c>
      <c r="B217" s="10"/>
      <c r="C217" s="12">
        <v>257</v>
      </c>
      <c r="D217" s="10"/>
      <c r="E217" s="11">
        <f>A217-C217</f>
        <v>50</v>
      </c>
      <c r="F217" s="10"/>
      <c r="G217" s="1"/>
      <c r="H217" s="1"/>
      <c r="I217" s="1"/>
      <c r="J217" s="1"/>
      <c r="K217" s="1"/>
      <c r="L217" s="1"/>
      <c r="M217" s="1" t="s">
        <v>219</v>
      </c>
      <c r="N217" s="1"/>
      <c r="O217" s="12">
        <v>1238</v>
      </c>
      <c r="P217" s="10"/>
      <c r="Q217" s="12">
        <v>1053</v>
      </c>
      <c r="R217" s="10"/>
      <c r="S217" s="11">
        <f>O217-Q217</f>
        <v>185</v>
      </c>
      <c r="T217" s="10"/>
      <c r="U217" s="12">
        <v>5000</v>
      </c>
    </row>
    <row r="218" spans="1:21" ht="18" outlineLevel="2" thickBot="1">
      <c r="A218" s="13">
        <f>ROUND(SUM(A215:A217),5)</f>
        <v>402</v>
      </c>
      <c r="B218" s="10"/>
      <c r="C218" s="13">
        <f>ROUND(SUM(C215:C217),5)</f>
        <v>417</v>
      </c>
      <c r="D218" s="10"/>
      <c r="E218" s="13">
        <f>A218-C218</f>
        <v>-15</v>
      </c>
      <c r="F218" s="10"/>
      <c r="G218" s="1"/>
      <c r="H218" s="1"/>
      <c r="I218" s="1"/>
      <c r="J218" s="1"/>
      <c r="K218" s="1"/>
      <c r="L218" s="1" t="s">
        <v>220</v>
      </c>
      <c r="M218" s="1"/>
      <c r="N218" s="1"/>
      <c r="O218" s="13">
        <f>ROUND(SUM(O215:O217),5)</f>
        <v>2612</v>
      </c>
      <c r="P218" s="10"/>
      <c r="Q218" s="13">
        <f>ROUND(SUM(Q215:Q217),5)</f>
        <v>1644</v>
      </c>
      <c r="R218" s="10"/>
      <c r="S218" s="13">
        <f>O218-Q218</f>
        <v>968</v>
      </c>
      <c r="T218" s="10"/>
      <c r="U218" s="13">
        <f>ROUND(SUM(U215:U217),5)</f>
        <v>9000</v>
      </c>
    </row>
    <row r="219" spans="1:21" outlineLevel="1">
      <c r="A219" s="25">
        <f>ROUND(SUM(A209:A210)+A214+A218,5)</f>
        <v>402</v>
      </c>
      <c r="B219" s="24"/>
      <c r="C219" s="25">
        <f>ROUND(SUM(C209:C210)+C214+C218,5)</f>
        <v>628</v>
      </c>
      <c r="D219" s="24"/>
      <c r="E219" s="25">
        <f>A219-C219</f>
        <v>-226</v>
      </c>
      <c r="F219" s="24"/>
      <c r="G219" s="24"/>
      <c r="H219" s="24"/>
      <c r="I219" s="24"/>
      <c r="J219" s="24"/>
      <c r="K219" s="24" t="s">
        <v>221</v>
      </c>
      <c r="L219" s="24"/>
      <c r="M219" s="24"/>
      <c r="N219" s="24"/>
      <c r="O219" s="25">
        <f>ROUND(SUM(O209:O210)+O214+O218,5)</f>
        <v>2922</v>
      </c>
      <c r="P219" s="24"/>
      <c r="Q219" s="25">
        <f>ROUND(SUM(Q209:Q210)+Q214+Q218,5)</f>
        <v>1998</v>
      </c>
      <c r="R219" s="24"/>
      <c r="S219" s="25">
        <f>O219-Q219</f>
        <v>924</v>
      </c>
      <c r="T219" s="24"/>
      <c r="U219" s="25">
        <f>ROUND(SUM(U209:U210)+U214+U218,5)</f>
        <v>11000</v>
      </c>
    </row>
    <row r="220" spans="1:21" outlineLevel="2">
      <c r="A220" s="9"/>
      <c r="B220" s="10"/>
      <c r="C220" s="9"/>
      <c r="D220" s="10"/>
      <c r="E220" s="9"/>
      <c r="F220" s="10"/>
      <c r="G220" s="1"/>
      <c r="H220" s="1"/>
      <c r="I220" s="1"/>
      <c r="J220" s="1"/>
      <c r="K220" s="1" t="s">
        <v>222</v>
      </c>
      <c r="L220" s="1"/>
      <c r="M220" s="1"/>
      <c r="N220" s="1"/>
      <c r="O220" s="9"/>
      <c r="P220" s="10"/>
      <c r="Q220" s="9"/>
      <c r="R220" s="10"/>
      <c r="S220" s="9"/>
      <c r="T220" s="10"/>
      <c r="U220" s="9"/>
    </row>
    <row r="221" spans="1:21" outlineLevel="3">
      <c r="A221" s="9"/>
      <c r="B221" s="10"/>
      <c r="C221" s="9"/>
      <c r="D221" s="10"/>
      <c r="E221" s="9"/>
      <c r="F221" s="10"/>
      <c r="G221" s="1"/>
      <c r="H221" s="1"/>
      <c r="I221" s="1"/>
      <c r="J221" s="1"/>
      <c r="K221" s="1"/>
      <c r="L221" s="1" t="s">
        <v>223</v>
      </c>
      <c r="M221" s="1"/>
      <c r="N221" s="1"/>
      <c r="O221" s="9"/>
      <c r="P221" s="10"/>
      <c r="Q221" s="9"/>
      <c r="R221" s="10"/>
      <c r="S221" s="9"/>
      <c r="T221" s="10"/>
      <c r="U221" s="9"/>
    </row>
    <row r="222" spans="1:21" outlineLevel="3">
      <c r="A222" s="9">
        <v>825</v>
      </c>
      <c r="B222" s="10"/>
      <c r="C222" s="9">
        <v>361</v>
      </c>
      <c r="D222" s="10"/>
      <c r="E222" s="9">
        <f t="shared" ref="E222:E224" si="47">A222-C222</f>
        <v>464</v>
      </c>
      <c r="F222" s="10"/>
      <c r="G222" s="1"/>
      <c r="H222" s="1"/>
      <c r="I222" s="1"/>
      <c r="J222" s="1"/>
      <c r="K222" s="1"/>
      <c r="L222" s="1"/>
      <c r="M222" s="1" t="s">
        <v>224</v>
      </c>
      <c r="N222" s="1"/>
      <c r="O222" s="9">
        <v>2269</v>
      </c>
      <c r="P222" s="10"/>
      <c r="Q222" s="9">
        <v>3412</v>
      </c>
      <c r="R222" s="10"/>
      <c r="S222" s="9">
        <f t="shared" ref="S222:S224" si="48">O222-Q222</f>
        <v>-1143</v>
      </c>
      <c r="T222" s="10"/>
      <c r="U222" s="9">
        <v>4300</v>
      </c>
    </row>
    <row r="223" spans="1:21" outlineLevel="3">
      <c r="A223" s="9">
        <v>121</v>
      </c>
      <c r="B223" s="10"/>
      <c r="C223" s="9">
        <v>0</v>
      </c>
      <c r="D223" s="10"/>
      <c r="E223" s="9">
        <f t="shared" si="47"/>
        <v>121</v>
      </c>
      <c r="F223" s="10"/>
      <c r="G223" s="1"/>
      <c r="H223" s="1"/>
      <c r="I223" s="1"/>
      <c r="J223" s="1"/>
      <c r="K223" s="1"/>
      <c r="L223" s="1"/>
      <c r="M223" s="1" t="s">
        <v>225</v>
      </c>
      <c r="N223" s="1"/>
      <c r="O223" s="9">
        <v>421</v>
      </c>
      <c r="P223" s="10"/>
      <c r="Q223" s="9">
        <v>2150</v>
      </c>
      <c r="R223" s="10"/>
      <c r="S223" s="9">
        <f t="shared" si="48"/>
        <v>-1729</v>
      </c>
      <c r="T223" s="10"/>
      <c r="U223" s="9">
        <v>2200</v>
      </c>
    </row>
    <row r="224" spans="1:21" outlineLevel="3">
      <c r="A224" s="9">
        <v>0</v>
      </c>
      <c r="B224" s="10"/>
      <c r="C224" s="9">
        <v>1200</v>
      </c>
      <c r="D224" s="10"/>
      <c r="E224" s="9">
        <f t="shared" si="47"/>
        <v>-1200</v>
      </c>
      <c r="F224" s="10"/>
      <c r="G224" s="1"/>
      <c r="H224" s="1"/>
      <c r="I224" s="1"/>
      <c r="J224" s="1"/>
      <c r="K224" s="1"/>
      <c r="L224" s="1"/>
      <c r="M224" s="1" t="s">
        <v>226</v>
      </c>
      <c r="N224" s="1"/>
      <c r="O224" s="9">
        <v>0</v>
      </c>
      <c r="P224" s="10"/>
      <c r="Q224" s="9">
        <v>1200</v>
      </c>
      <c r="R224" s="10"/>
      <c r="S224" s="9">
        <f t="shared" si="48"/>
        <v>-1200</v>
      </c>
      <c r="T224" s="10"/>
      <c r="U224" s="9">
        <v>1200</v>
      </c>
    </row>
    <row r="225" spans="1:21" outlineLevel="4">
      <c r="A225" s="9"/>
      <c r="B225" s="10"/>
      <c r="C225" s="9"/>
      <c r="D225" s="10"/>
      <c r="E225" s="9"/>
      <c r="F225" s="10"/>
      <c r="G225" s="1"/>
      <c r="H225" s="1"/>
      <c r="I225" s="1"/>
      <c r="J225" s="1"/>
      <c r="K225" s="1"/>
      <c r="L225" s="1"/>
      <c r="M225" s="1" t="s">
        <v>227</v>
      </c>
      <c r="N225" s="1"/>
      <c r="O225" s="9"/>
      <c r="P225" s="10"/>
      <c r="Q225" s="9"/>
      <c r="R225" s="10"/>
      <c r="S225" s="9"/>
      <c r="T225" s="10"/>
      <c r="U225" s="9"/>
    </row>
    <row r="226" spans="1:21" outlineLevel="4">
      <c r="A226" s="9">
        <v>1183</v>
      </c>
      <c r="B226" s="10"/>
      <c r="C226" s="9">
        <v>1180</v>
      </c>
      <c r="D226" s="10"/>
      <c r="E226" s="9">
        <f t="shared" ref="E226:E230" si="49">A226-C226</f>
        <v>3</v>
      </c>
      <c r="F226" s="10"/>
      <c r="G226" s="1"/>
      <c r="H226" s="1"/>
      <c r="I226" s="1"/>
      <c r="J226" s="1"/>
      <c r="K226" s="1"/>
      <c r="L226" s="1"/>
      <c r="M226" s="1"/>
      <c r="N226" s="1" t="s">
        <v>228</v>
      </c>
      <c r="O226" s="9">
        <v>3549</v>
      </c>
      <c r="P226" s="10"/>
      <c r="Q226" s="9">
        <v>3540</v>
      </c>
      <c r="R226" s="10"/>
      <c r="S226" s="9">
        <f t="shared" ref="S226:S230" si="50">O226-Q226</f>
        <v>9</v>
      </c>
      <c r="T226" s="10"/>
      <c r="U226" s="9">
        <v>13500</v>
      </c>
    </row>
    <row r="227" spans="1:21" ht="18" outlineLevel="4" thickBot="1">
      <c r="A227" s="11">
        <v>0</v>
      </c>
      <c r="B227" s="10"/>
      <c r="C227" s="11">
        <v>500</v>
      </c>
      <c r="D227" s="10"/>
      <c r="E227" s="11">
        <f>A227-C227</f>
        <v>-500</v>
      </c>
      <c r="F227" s="10"/>
      <c r="G227" s="1"/>
      <c r="H227" s="1"/>
      <c r="I227" s="1"/>
      <c r="J227" s="1"/>
      <c r="K227" s="1"/>
      <c r="L227" s="1"/>
      <c r="M227" s="1"/>
      <c r="N227" s="1" t="s">
        <v>229</v>
      </c>
      <c r="O227" s="11">
        <v>583</v>
      </c>
      <c r="P227" s="10"/>
      <c r="Q227" s="11">
        <v>500</v>
      </c>
      <c r="R227" s="10"/>
      <c r="S227" s="11">
        <f>O227-Q227</f>
        <v>83</v>
      </c>
      <c r="T227" s="10"/>
      <c r="U227" s="11">
        <v>500</v>
      </c>
    </row>
    <row r="228" spans="1:21" outlineLevel="3">
      <c r="A228" s="9">
        <f>ROUND(SUM(A225:A227),5)</f>
        <v>1183</v>
      </c>
      <c r="B228" s="10"/>
      <c r="C228" s="9">
        <f>ROUND(SUM(C225:C227),5)</f>
        <v>1680</v>
      </c>
      <c r="D228" s="10"/>
      <c r="E228" s="9">
        <f>A228-C228</f>
        <v>-497</v>
      </c>
      <c r="F228" s="10"/>
      <c r="G228" s="1"/>
      <c r="H228" s="1"/>
      <c r="I228" s="1"/>
      <c r="J228" s="1"/>
      <c r="K228" s="1"/>
      <c r="L228" s="1"/>
      <c r="M228" s="1" t="s">
        <v>230</v>
      </c>
      <c r="N228" s="1"/>
      <c r="O228" s="9">
        <f>ROUND(SUM(O225:O227),5)</f>
        <v>4132</v>
      </c>
      <c r="P228" s="10"/>
      <c r="Q228" s="9">
        <f>ROUND(SUM(Q225:Q227),5)</f>
        <v>4040</v>
      </c>
      <c r="R228" s="10"/>
      <c r="S228" s="9">
        <f>O228-Q228</f>
        <v>92</v>
      </c>
      <c r="T228" s="10"/>
      <c r="U228" s="9">
        <f>ROUND(SUM(U225:U227),5)</f>
        <v>14000</v>
      </c>
    </row>
    <row r="229" spans="1:21" outlineLevel="4">
      <c r="A229" s="9"/>
      <c r="B229" s="10"/>
      <c r="C229" s="9"/>
      <c r="D229" s="10"/>
      <c r="E229" s="9"/>
      <c r="F229" s="10"/>
      <c r="G229" s="1"/>
      <c r="H229" s="1"/>
      <c r="I229" s="1"/>
      <c r="J229" s="1"/>
      <c r="K229" s="1"/>
      <c r="L229" s="1"/>
      <c r="M229" s="1" t="s">
        <v>231</v>
      </c>
      <c r="N229" s="1"/>
      <c r="O229" s="9"/>
      <c r="P229" s="10"/>
      <c r="Q229" s="9"/>
      <c r="R229" s="10"/>
      <c r="S229" s="9"/>
      <c r="T229" s="10"/>
      <c r="U229" s="9"/>
    </row>
    <row r="230" spans="1:21" outlineLevel="4">
      <c r="A230" s="9">
        <v>65216</v>
      </c>
      <c r="B230" s="10"/>
      <c r="C230" s="9">
        <v>59732</v>
      </c>
      <c r="D230" s="10"/>
      <c r="E230" s="9">
        <f t="shared" si="49"/>
        <v>5484</v>
      </c>
      <c r="F230" s="10"/>
      <c r="G230" s="1"/>
      <c r="H230" s="1"/>
      <c r="I230" s="1"/>
      <c r="J230" s="1"/>
      <c r="K230" s="1"/>
      <c r="L230" s="1"/>
      <c r="M230" s="1"/>
      <c r="N230" s="1" t="s">
        <v>232</v>
      </c>
      <c r="O230" s="9">
        <v>88509</v>
      </c>
      <c r="P230" s="10"/>
      <c r="Q230" s="9">
        <v>89820</v>
      </c>
      <c r="R230" s="10"/>
      <c r="S230" s="9">
        <f t="shared" si="50"/>
        <v>-1311</v>
      </c>
      <c r="T230" s="10"/>
      <c r="U230" s="9">
        <v>298500</v>
      </c>
    </row>
    <row r="231" spans="1:21" ht="18" outlineLevel="4" thickBot="1">
      <c r="A231" s="11">
        <v>6045</v>
      </c>
      <c r="B231" s="10"/>
      <c r="C231" s="11">
        <v>6053</v>
      </c>
      <c r="D231" s="10"/>
      <c r="E231" s="11">
        <f>A231-C231</f>
        <v>-8</v>
      </c>
      <c r="F231" s="10"/>
      <c r="G231" s="1"/>
      <c r="H231" s="1"/>
      <c r="I231" s="1"/>
      <c r="J231" s="1"/>
      <c r="K231" s="1"/>
      <c r="L231" s="1"/>
      <c r="M231" s="1"/>
      <c r="N231" s="1" t="s">
        <v>233</v>
      </c>
      <c r="O231" s="11">
        <v>8383</v>
      </c>
      <c r="P231" s="10"/>
      <c r="Q231" s="11">
        <v>9101</v>
      </c>
      <c r="R231" s="10"/>
      <c r="S231" s="11">
        <f>O231-Q231</f>
        <v>-718</v>
      </c>
      <c r="T231" s="10"/>
      <c r="U231" s="11">
        <v>29500</v>
      </c>
    </row>
    <row r="232" spans="1:21" outlineLevel="3">
      <c r="A232" s="9">
        <f>ROUND(SUM(A229:A231),5)</f>
        <v>71261</v>
      </c>
      <c r="B232" s="10"/>
      <c r="C232" s="9">
        <f>ROUND(SUM(C229:C231),5)</f>
        <v>65785</v>
      </c>
      <c r="D232" s="10"/>
      <c r="E232" s="9">
        <f>A232-C232</f>
        <v>5476</v>
      </c>
      <c r="F232" s="10"/>
      <c r="G232" s="1"/>
      <c r="H232" s="1"/>
      <c r="I232" s="1"/>
      <c r="J232" s="1"/>
      <c r="K232" s="1"/>
      <c r="L232" s="1"/>
      <c r="M232" s="1" t="s">
        <v>234</v>
      </c>
      <c r="N232" s="1"/>
      <c r="O232" s="9">
        <f>ROUND(SUM(O229:O231),5)</f>
        <v>96892</v>
      </c>
      <c r="P232" s="10"/>
      <c r="Q232" s="9">
        <f>ROUND(SUM(Q229:Q231),5)</f>
        <v>98921</v>
      </c>
      <c r="R232" s="10"/>
      <c r="S232" s="9">
        <f>O232-Q232</f>
        <v>-2029</v>
      </c>
      <c r="T232" s="10"/>
      <c r="U232" s="9">
        <f>ROUND(SUM(U229:U231),5)</f>
        <v>328000</v>
      </c>
    </row>
    <row r="233" spans="1:21" outlineLevel="4">
      <c r="A233" s="9"/>
      <c r="B233" s="10"/>
      <c r="C233" s="9"/>
      <c r="D233" s="10"/>
      <c r="E233" s="9"/>
      <c r="F233" s="10"/>
      <c r="G233" s="1"/>
      <c r="H233" s="1"/>
      <c r="I233" s="1"/>
      <c r="J233" s="1"/>
      <c r="K233" s="1"/>
      <c r="L233" s="1"/>
      <c r="M233" s="1" t="s">
        <v>235</v>
      </c>
      <c r="N233" s="1"/>
      <c r="O233" s="9"/>
      <c r="P233" s="10"/>
      <c r="Q233" s="9"/>
      <c r="R233" s="10"/>
      <c r="S233" s="9"/>
      <c r="T233" s="10"/>
      <c r="U233" s="9"/>
    </row>
    <row r="234" spans="1:21" outlineLevel="4">
      <c r="A234" s="9">
        <v>24032</v>
      </c>
      <c r="B234" s="10"/>
      <c r="C234" s="9"/>
      <c r="D234" s="10"/>
      <c r="E234" s="9">
        <f t="shared" ref="E234" si="51">A234-C234</f>
        <v>24032</v>
      </c>
      <c r="F234" s="10"/>
      <c r="G234" s="1"/>
      <c r="H234" s="1"/>
      <c r="I234" s="1"/>
      <c r="J234" s="1"/>
      <c r="K234" s="1"/>
      <c r="L234" s="1"/>
      <c r="M234" s="1"/>
      <c r="N234" s="1" t="s">
        <v>236</v>
      </c>
      <c r="O234" s="9">
        <v>31548</v>
      </c>
      <c r="P234" s="10"/>
      <c r="Q234" s="9"/>
      <c r="R234" s="10"/>
      <c r="S234" s="9">
        <f t="shared" ref="S234" si="52">O234-Q234</f>
        <v>31548</v>
      </c>
      <c r="T234" s="10"/>
      <c r="U234" s="9"/>
    </row>
    <row r="235" spans="1:21" ht="18" outlineLevel="4" thickBot="1">
      <c r="A235" s="12">
        <v>2309</v>
      </c>
      <c r="B235" s="10"/>
      <c r="C235" s="9"/>
      <c r="D235" s="10"/>
      <c r="E235" s="11">
        <f>A235-C235</f>
        <v>2309</v>
      </c>
      <c r="F235" s="10"/>
      <c r="G235" s="1"/>
      <c r="H235" s="1"/>
      <c r="I235" s="1"/>
      <c r="J235" s="1"/>
      <c r="K235" s="1"/>
      <c r="L235" s="1"/>
      <c r="M235" s="1"/>
      <c r="N235" s="1" t="s">
        <v>237</v>
      </c>
      <c r="O235" s="12">
        <v>2975</v>
      </c>
      <c r="P235" s="10"/>
      <c r="Q235" s="9"/>
      <c r="R235" s="10"/>
      <c r="S235" s="11">
        <f>O235-Q235</f>
        <v>2975</v>
      </c>
      <c r="T235" s="10"/>
      <c r="U235" s="9"/>
    </row>
    <row r="236" spans="1:21" ht="18" outlineLevel="3" thickBot="1">
      <c r="A236" s="14">
        <f>ROUND(SUM(A233:A235),5)</f>
        <v>26341</v>
      </c>
      <c r="B236" s="10"/>
      <c r="C236" s="12"/>
      <c r="D236" s="10"/>
      <c r="E236" s="9">
        <f>A236-C236</f>
        <v>26341</v>
      </c>
      <c r="F236" s="10"/>
      <c r="G236" s="1"/>
      <c r="H236" s="1"/>
      <c r="I236" s="1"/>
      <c r="J236" s="1"/>
      <c r="K236" s="1"/>
      <c r="L236" s="1"/>
      <c r="M236" s="1" t="s">
        <v>238</v>
      </c>
      <c r="N236" s="1"/>
      <c r="O236" s="14">
        <f>ROUND(SUM(O233:O235),5)</f>
        <v>34523</v>
      </c>
      <c r="P236" s="10"/>
      <c r="Q236" s="12"/>
      <c r="R236" s="10"/>
      <c r="S236" s="9">
        <f>O236-Q236</f>
        <v>34523</v>
      </c>
      <c r="T236" s="10"/>
      <c r="U236" s="12"/>
    </row>
    <row r="237" spans="1:21" ht="18" outlineLevel="2" thickBot="1">
      <c r="A237" s="13">
        <f>ROUND(SUM(A221:A224)+A228+A232+A236,5)</f>
        <v>99731</v>
      </c>
      <c r="B237" s="10"/>
      <c r="C237" s="13">
        <f>ROUND(SUM(C221:C224)+C228+C232+C236,5)</f>
        <v>69026</v>
      </c>
      <c r="D237" s="10"/>
      <c r="E237" s="13">
        <f>A237-C237</f>
        <v>30705</v>
      </c>
      <c r="F237" s="10"/>
      <c r="G237" s="1"/>
      <c r="H237" s="1"/>
      <c r="I237" s="1"/>
      <c r="J237" s="1"/>
      <c r="K237" s="1"/>
      <c r="L237" s="1" t="s">
        <v>239</v>
      </c>
      <c r="M237" s="1"/>
      <c r="N237" s="1"/>
      <c r="O237" s="13">
        <f>ROUND(SUM(O221:O224)+O228+O232+O236,5)</f>
        <v>138237</v>
      </c>
      <c r="P237" s="10"/>
      <c r="Q237" s="13">
        <f>ROUND(SUM(Q221:Q224)+Q228+Q232+Q236,5)</f>
        <v>109723</v>
      </c>
      <c r="R237" s="10"/>
      <c r="S237" s="13">
        <f>O237-Q237</f>
        <v>28514</v>
      </c>
      <c r="T237" s="10"/>
      <c r="U237" s="13">
        <f>ROUND(SUM(U221:U224)+U228+U232+U236,5)</f>
        <v>349700</v>
      </c>
    </row>
    <row r="238" spans="1:21" outlineLevel="1">
      <c r="A238" s="25">
        <f>ROUND(A220+A237,5)</f>
        <v>99731</v>
      </c>
      <c r="B238" s="24"/>
      <c r="C238" s="25">
        <f>ROUND(C220+C237,5)</f>
        <v>69026</v>
      </c>
      <c r="D238" s="24"/>
      <c r="E238" s="25">
        <f>A238-C238</f>
        <v>30705</v>
      </c>
      <c r="F238" s="24"/>
      <c r="G238" s="24"/>
      <c r="H238" s="24"/>
      <c r="I238" s="24"/>
      <c r="J238" s="24"/>
      <c r="K238" s="24" t="s">
        <v>240</v>
      </c>
      <c r="L238" s="24"/>
      <c r="M238" s="24"/>
      <c r="N238" s="24"/>
      <c r="O238" s="25">
        <f>ROUND(O220+O237,5)</f>
        <v>138237</v>
      </c>
      <c r="P238" s="24"/>
      <c r="Q238" s="25">
        <f>ROUND(Q220+Q237,5)</f>
        <v>109723</v>
      </c>
      <c r="R238" s="24"/>
      <c r="S238" s="25">
        <f>O238-Q238</f>
        <v>28514</v>
      </c>
      <c r="T238" s="24"/>
      <c r="U238" s="25">
        <f>ROUND(U220+U237,5)</f>
        <v>349700</v>
      </c>
    </row>
    <row r="239" spans="1:21" outlineLevel="2">
      <c r="A239" s="9"/>
      <c r="B239" s="10"/>
      <c r="C239" s="9"/>
      <c r="D239" s="10"/>
      <c r="E239" s="9"/>
      <c r="F239" s="10"/>
      <c r="G239" s="1"/>
      <c r="H239" s="1"/>
      <c r="I239" s="1"/>
      <c r="J239" s="1"/>
      <c r="K239" s="1" t="s">
        <v>241</v>
      </c>
      <c r="L239" s="1"/>
      <c r="M239" s="1"/>
      <c r="N239" s="1"/>
      <c r="O239" s="9"/>
      <c r="P239" s="10"/>
      <c r="Q239" s="9"/>
      <c r="R239" s="10"/>
      <c r="S239" s="9"/>
      <c r="T239" s="10"/>
      <c r="U239" s="9"/>
    </row>
    <row r="240" spans="1:21" outlineLevel="2">
      <c r="A240" s="9">
        <v>2469</v>
      </c>
      <c r="B240" s="10"/>
      <c r="C240" s="9">
        <v>0</v>
      </c>
      <c r="D240" s="10"/>
      <c r="E240" s="9">
        <f t="shared" ref="E240:E246" si="53">A240-C240</f>
        <v>2469</v>
      </c>
      <c r="F240" s="10"/>
      <c r="G240" s="1"/>
      <c r="H240" s="1"/>
      <c r="I240" s="1"/>
      <c r="J240" s="1"/>
      <c r="K240" s="1"/>
      <c r="L240" s="1" t="s">
        <v>242</v>
      </c>
      <c r="M240" s="1"/>
      <c r="N240" s="1"/>
      <c r="O240" s="9">
        <v>3681</v>
      </c>
      <c r="P240" s="10"/>
      <c r="Q240" s="9">
        <v>0</v>
      </c>
      <c r="R240" s="10"/>
      <c r="S240" s="9">
        <f t="shared" ref="S240:S246" si="54">O240-Q240</f>
        <v>3681</v>
      </c>
      <c r="T240" s="10"/>
      <c r="U240" s="9">
        <v>21000</v>
      </c>
    </row>
    <row r="241" spans="1:21" outlineLevel="2">
      <c r="A241" s="9">
        <v>0</v>
      </c>
      <c r="B241" s="10"/>
      <c r="C241" s="9">
        <v>0</v>
      </c>
      <c r="D241" s="10"/>
      <c r="E241" s="9">
        <f t="shared" si="53"/>
        <v>0</v>
      </c>
      <c r="F241" s="10"/>
      <c r="G241" s="1"/>
      <c r="H241" s="1"/>
      <c r="I241" s="1"/>
      <c r="J241" s="1"/>
      <c r="K241" s="1"/>
      <c r="L241" s="1" t="s">
        <v>243</v>
      </c>
      <c r="M241" s="1"/>
      <c r="N241" s="1"/>
      <c r="O241" s="9">
        <v>0</v>
      </c>
      <c r="P241" s="10"/>
      <c r="Q241" s="9">
        <v>0</v>
      </c>
      <c r="R241" s="10"/>
      <c r="S241" s="9">
        <f t="shared" si="54"/>
        <v>0</v>
      </c>
      <c r="T241" s="10"/>
      <c r="U241" s="9">
        <v>5000</v>
      </c>
    </row>
    <row r="242" spans="1:21" outlineLevel="2">
      <c r="A242" s="9">
        <v>0</v>
      </c>
      <c r="B242" s="10"/>
      <c r="C242" s="9">
        <v>0</v>
      </c>
      <c r="D242" s="10"/>
      <c r="E242" s="9">
        <f t="shared" si="53"/>
        <v>0</v>
      </c>
      <c r="F242" s="10"/>
      <c r="G242" s="1"/>
      <c r="H242" s="1"/>
      <c r="I242" s="1"/>
      <c r="J242" s="1"/>
      <c r="K242" s="1"/>
      <c r="L242" s="1" t="s">
        <v>244</v>
      </c>
      <c r="M242" s="1"/>
      <c r="N242" s="1"/>
      <c r="O242" s="9">
        <v>0</v>
      </c>
      <c r="P242" s="10"/>
      <c r="Q242" s="9">
        <v>0</v>
      </c>
      <c r="R242" s="10"/>
      <c r="S242" s="9">
        <f t="shared" si="54"/>
        <v>0</v>
      </c>
      <c r="T242" s="10"/>
      <c r="U242" s="9">
        <v>16000</v>
      </c>
    </row>
    <row r="243" spans="1:21" outlineLevel="2">
      <c r="A243" s="9">
        <v>416</v>
      </c>
      <c r="B243" s="10"/>
      <c r="C243" s="9">
        <v>64</v>
      </c>
      <c r="D243" s="10"/>
      <c r="E243" s="9">
        <f t="shared" si="53"/>
        <v>352</v>
      </c>
      <c r="F243" s="10"/>
      <c r="G243" s="1"/>
      <c r="H243" s="1"/>
      <c r="I243" s="1"/>
      <c r="J243" s="1"/>
      <c r="K243" s="1"/>
      <c r="L243" s="1" t="s">
        <v>245</v>
      </c>
      <c r="M243" s="1"/>
      <c r="N243" s="1"/>
      <c r="O243" s="9">
        <v>1297</v>
      </c>
      <c r="P243" s="10"/>
      <c r="Q243" s="9">
        <v>192</v>
      </c>
      <c r="R243" s="10"/>
      <c r="S243" s="9">
        <f t="shared" si="54"/>
        <v>1105</v>
      </c>
      <c r="T243" s="10"/>
      <c r="U243" s="9">
        <v>2500</v>
      </c>
    </row>
    <row r="244" spans="1:21" outlineLevel="2">
      <c r="A244" s="9">
        <v>9777</v>
      </c>
      <c r="B244" s="10"/>
      <c r="C244" s="9">
        <v>1972</v>
      </c>
      <c r="D244" s="10"/>
      <c r="E244" s="9">
        <f t="shared" si="53"/>
        <v>7805</v>
      </c>
      <c r="F244" s="10"/>
      <c r="G244" s="1"/>
      <c r="H244" s="1"/>
      <c r="I244" s="1"/>
      <c r="J244" s="1"/>
      <c r="K244" s="1"/>
      <c r="L244" s="1" t="s">
        <v>246</v>
      </c>
      <c r="M244" s="1"/>
      <c r="N244" s="1"/>
      <c r="O244" s="9">
        <v>15467</v>
      </c>
      <c r="P244" s="10"/>
      <c r="Q244" s="9">
        <v>5928</v>
      </c>
      <c r="R244" s="10"/>
      <c r="S244" s="9">
        <f t="shared" si="54"/>
        <v>9539</v>
      </c>
      <c r="T244" s="10"/>
      <c r="U244" s="9">
        <v>10000</v>
      </c>
    </row>
    <row r="245" spans="1:21" outlineLevel="2">
      <c r="A245" s="9">
        <v>0</v>
      </c>
      <c r="B245" s="10"/>
      <c r="C245" s="9">
        <v>2500</v>
      </c>
      <c r="D245" s="10"/>
      <c r="E245" s="9">
        <f t="shared" si="53"/>
        <v>-2500</v>
      </c>
      <c r="F245" s="10"/>
      <c r="G245" s="1"/>
      <c r="H245" s="1"/>
      <c r="I245" s="1"/>
      <c r="J245" s="1"/>
      <c r="K245" s="1"/>
      <c r="L245" s="1" t="s">
        <v>247</v>
      </c>
      <c r="M245" s="1"/>
      <c r="N245" s="1"/>
      <c r="O245" s="9">
        <v>0</v>
      </c>
      <c r="P245" s="10"/>
      <c r="Q245" s="9">
        <v>2500</v>
      </c>
      <c r="R245" s="10"/>
      <c r="S245" s="9">
        <f t="shared" si="54"/>
        <v>-2500</v>
      </c>
      <c r="T245" s="10"/>
      <c r="U245" s="9">
        <v>25000</v>
      </c>
    </row>
    <row r="246" spans="1:21" outlineLevel="2">
      <c r="A246" s="12">
        <v>0</v>
      </c>
      <c r="B246" s="10"/>
      <c r="C246" s="12">
        <v>0</v>
      </c>
      <c r="D246" s="10"/>
      <c r="E246" s="9">
        <f t="shared" si="53"/>
        <v>0</v>
      </c>
      <c r="F246" s="10"/>
      <c r="G246" s="1"/>
      <c r="H246" s="1"/>
      <c r="I246" s="1"/>
      <c r="J246" s="1"/>
      <c r="K246" s="1"/>
      <c r="L246" s="1" t="s">
        <v>248</v>
      </c>
      <c r="M246" s="1"/>
      <c r="N246" s="1"/>
      <c r="O246" s="12">
        <v>0</v>
      </c>
      <c r="P246" s="10"/>
      <c r="Q246" s="12">
        <v>0</v>
      </c>
      <c r="R246" s="10"/>
      <c r="S246" s="9">
        <f t="shared" si="54"/>
        <v>0</v>
      </c>
      <c r="T246" s="10"/>
      <c r="U246" s="12">
        <v>22499</v>
      </c>
    </row>
    <row r="247" spans="1:21" ht="18" outlineLevel="1" thickBot="1">
      <c r="A247" s="25">
        <f>ROUND(SUM(A239:A246),5)</f>
        <v>12662</v>
      </c>
      <c r="B247" s="24"/>
      <c r="C247" s="25">
        <f>ROUND(SUM(C239:C246),5)</f>
        <v>4536</v>
      </c>
      <c r="D247" s="24"/>
      <c r="E247" s="25">
        <f>A247-C247</f>
        <v>8126</v>
      </c>
      <c r="F247" s="24"/>
      <c r="G247" s="24"/>
      <c r="H247" s="24"/>
      <c r="I247" s="24"/>
      <c r="J247" s="24"/>
      <c r="K247" s="24" t="s">
        <v>249</v>
      </c>
      <c r="L247" s="24"/>
      <c r="M247" s="24"/>
      <c r="N247" s="24"/>
      <c r="O247" s="25">
        <f>ROUND(SUM(O239:O246),5)</f>
        <v>20445</v>
      </c>
      <c r="P247" s="24"/>
      <c r="Q247" s="25">
        <f>ROUND(SUM(Q239:Q246),5)</f>
        <v>8620</v>
      </c>
      <c r="R247" s="24"/>
      <c r="S247" s="25">
        <f>O247-Q247</f>
        <v>11825</v>
      </c>
      <c r="T247" s="24"/>
      <c r="U247" s="25">
        <f>ROUND(SUM(U239:U246),5)</f>
        <v>101999</v>
      </c>
    </row>
    <row r="248" spans="1:21" ht="18" thickBot="1">
      <c r="A248" s="23">
        <f>ROUND(A55+A94+A129+A157+A173+A191+A208+A219+A238+A247,5)</f>
        <v>433681</v>
      </c>
      <c r="B248" s="20"/>
      <c r="C248" s="23">
        <f>ROUND(C55+C94+C129+C157+C173+C191+C208+C219+C238+C247,5)</f>
        <v>313938</v>
      </c>
      <c r="D248" s="20"/>
      <c r="E248" s="23">
        <f>A248-C248</f>
        <v>119743</v>
      </c>
      <c r="F248" s="20"/>
      <c r="G248" s="20"/>
      <c r="H248" s="20"/>
      <c r="I248" s="20"/>
      <c r="J248" s="20" t="s">
        <v>250</v>
      </c>
      <c r="K248" s="20"/>
      <c r="L248" s="20"/>
      <c r="M248" s="20"/>
      <c r="N248" s="20"/>
      <c r="O248" s="23">
        <f>ROUND(O55+O94+O129+O157+O173+O191+O208+O219+O238+O247,5)</f>
        <v>847590</v>
      </c>
      <c r="P248" s="20"/>
      <c r="Q248" s="23">
        <f>ROUND(Q55+Q94+Q129+Q157+Q173+Q191+Q208+Q219+Q238+Q247,5)</f>
        <v>773235</v>
      </c>
      <c r="R248" s="20"/>
      <c r="S248" s="23">
        <f>O248-Q248</f>
        <v>74355</v>
      </c>
      <c r="T248" s="20"/>
      <c r="U248" s="23">
        <f>ROUND(U55+U94+U129+U157+U173+U191+U208+U219+U238+U247,5)</f>
        <v>2914000</v>
      </c>
    </row>
    <row r="249" spans="1:21">
      <c r="A249" s="21">
        <f>ROUND(A3+A54-A248,5)</f>
        <v>-103950</v>
      </c>
      <c r="B249" s="20"/>
      <c r="C249" s="21">
        <f>ROUND(C3+C54-C248,5)</f>
        <v>-19166</v>
      </c>
      <c r="D249" s="20"/>
      <c r="E249" s="21">
        <f>A249-C249</f>
        <v>-84784</v>
      </c>
      <c r="F249" s="20"/>
      <c r="G249" s="20"/>
      <c r="H249" s="20" t="s">
        <v>251</v>
      </c>
      <c r="I249" s="20"/>
      <c r="J249" s="20"/>
      <c r="K249" s="20"/>
      <c r="L249" s="20"/>
      <c r="M249" s="20"/>
      <c r="N249" s="20"/>
      <c r="O249" s="21">
        <f>ROUND(O3+O54-O248,5)</f>
        <v>37056</v>
      </c>
      <c r="P249" s="20"/>
      <c r="Q249" s="21">
        <f>ROUND(Q3+Q54-Q248,5)</f>
        <v>72670</v>
      </c>
      <c r="R249" s="20"/>
      <c r="S249" s="21">
        <f>O249-Q249</f>
        <v>-35614</v>
      </c>
      <c r="T249" s="20"/>
      <c r="U249" s="21">
        <f>ROUND(U3+U54-U248,5)</f>
        <v>0</v>
      </c>
    </row>
    <row r="250" spans="1:21" outlineLevel="1">
      <c r="A250" s="9"/>
      <c r="B250" s="10"/>
      <c r="C250" s="9"/>
      <c r="D250" s="10"/>
      <c r="E250" s="9"/>
      <c r="F250" s="10"/>
      <c r="G250" s="1"/>
      <c r="H250" s="1" t="s">
        <v>252</v>
      </c>
      <c r="I250" s="1"/>
      <c r="J250" s="1"/>
      <c r="K250" s="1"/>
      <c r="L250" s="1"/>
      <c r="M250" s="1"/>
      <c r="N250" s="1"/>
      <c r="O250" s="9"/>
      <c r="P250" s="10"/>
      <c r="Q250" s="9"/>
      <c r="R250" s="10"/>
      <c r="S250" s="9"/>
      <c r="T250" s="10"/>
      <c r="U250" s="9"/>
    </row>
    <row r="251" spans="1:21" outlineLevel="2">
      <c r="A251" s="9"/>
      <c r="B251" s="10"/>
      <c r="C251" s="9"/>
      <c r="D251" s="10"/>
      <c r="E251" s="9"/>
      <c r="F251" s="10"/>
      <c r="G251" s="1"/>
      <c r="H251" s="1"/>
      <c r="I251" s="1" t="s">
        <v>253</v>
      </c>
      <c r="J251" s="1"/>
      <c r="K251" s="1"/>
      <c r="L251" s="1"/>
      <c r="M251" s="1"/>
      <c r="N251" s="1"/>
      <c r="O251" s="9"/>
      <c r="P251" s="10"/>
      <c r="Q251" s="9"/>
      <c r="R251" s="10"/>
      <c r="S251" s="9"/>
      <c r="T251" s="10"/>
      <c r="U251" s="9"/>
    </row>
    <row r="252" spans="1:21" outlineLevel="3">
      <c r="A252" s="9"/>
      <c r="B252" s="10"/>
      <c r="C252" s="9"/>
      <c r="D252" s="10"/>
      <c r="E252" s="9"/>
      <c r="F252" s="10"/>
      <c r="G252" s="1"/>
      <c r="H252" s="1"/>
      <c r="I252" s="1"/>
      <c r="J252" s="1" t="s">
        <v>254</v>
      </c>
      <c r="K252" s="1"/>
      <c r="L252" s="1"/>
      <c r="M252" s="1"/>
      <c r="N252" s="1"/>
      <c r="O252" s="9"/>
      <c r="P252" s="10"/>
      <c r="Q252" s="9"/>
      <c r="R252" s="10"/>
      <c r="S252" s="9"/>
      <c r="T252" s="10"/>
      <c r="U252" s="9"/>
    </row>
    <row r="253" spans="1:21" outlineLevel="3">
      <c r="A253" s="9">
        <v>2000</v>
      </c>
      <c r="B253" s="10"/>
      <c r="C253" s="9"/>
      <c r="D253" s="10"/>
      <c r="E253" s="9">
        <f t="shared" ref="E253" si="55">A253-C253</f>
        <v>2000</v>
      </c>
      <c r="F253" s="10"/>
      <c r="G253" s="1"/>
      <c r="H253" s="1"/>
      <c r="I253" s="1"/>
      <c r="J253" s="1"/>
      <c r="K253" s="1" t="s">
        <v>297</v>
      </c>
      <c r="L253" s="1"/>
      <c r="M253" s="1"/>
      <c r="N253" s="1"/>
      <c r="O253" s="9">
        <v>2000</v>
      </c>
      <c r="P253" s="10"/>
      <c r="Q253" s="9"/>
      <c r="R253" s="10"/>
      <c r="S253" s="9">
        <f t="shared" ref="S253" si="56">O253-Q253</f>
        <v>2000</v>
      </c>
      <c r="T253" s="10"/>
      <c r="U253" s="9"/>
    </row>
    <row r="254" spans="1:21" ht="18" outlineLevel="3" thickBot="1">
      <c r="A254" s="11"/>
      <c r="B254" s="10"/>
      <c r="C254" s="11">
        <v>0</v>
      </c>
      <c r="D254" s="10"/>
      <c r="E254" s="11">
        <f>A254-C254</f>
        <v>0</v>
      </c>
      <c r="F254" s="10"/>
      <c r="G254" s="1"/>
      <c r="H254" s="1"/>
      <c r="I254" s="1"/>
      <c r="J254" s="1"/>
      <c r="K254" s="1" t="s">
        <v>255</v>
      </c>
      <c r="L254" s="1"/>
      <c r="M254" s="1"/>
      <c r="N254" s="1"/>
      <c r="O254" s="11">
        <v>-53</v>
      </c>
      <c r="P254" s="10"/>
      <c r="Q254" s="11">
        <v>0</v>
      </c>
      <c r="R254" s="10"/>
      <c r="S254" s="11">
        <f>O254-Q254</f>
        <v>-53</v>
      </c>
      <c r="T254" s="10"/>
      <c r="U254" s="11">
        <v>-52248</v>
      </c>
    </row>
    <row r="255" spans="1:21" outlineLevel="2">
      <c r="A255" s="9">
        <f>ROUND(SUM(A252:A254),5)</f>
        <v>2000</v>
      </c>
      <c r="B255" s="10"/>
      <c r="C255" s="9">
        <f>ROUND(SUM(C252:C254),5)</f>
        <v>0</v>
      </c>
      <c r="D255" s="10"/>
      <c r="E255" s="9">
        <f>A255-C255</f>
        <v>2000</v>
      </c>
      <c r="F255" s="10"/>
      <c r="G255" s="1"/>
      <c r="H255" s="1"/>
      <c r="I255" s="1"/>
      <c r="J255" s="1" t="s">
        <v>256</v>
      </c>
      <c r="K255" s="1"/>
      <c r="L255" s="1"/>
      <c r="M255" s="1"/>
      <c r="N255" s="1"/>
      <c r="O255" s="9">
        <f>ROUND(SUM(O252:O254),5)</f>
        <v>1947</v>
      </c>
      <c r="P255" s="10"/>
      <c r="Q255" s="9">
        <f>ROUND(SUM(Q252:Q254),5)</f>
        <v>0</v>
      </c>
      <c r="R255" s="10"/>
      <c r="S255" s="9">
        <f>O255-Q255</f>
        <v>1947</v>
      </c>
      <c r="T255" s="10"/>
      <c r="U255" s="9">
        <f>ROUND(SUM(U252:U254),5)</f>
        <v>-52248</v>
      </c>
    </row>
    <row r="256" spans="1:21" outlineLevel="3">
      <c r="A256" s="9"/>
      <c r="B256" s="10"/>
      <c r="C256" s="9"/>
      <c r="D256" s="10"/>
      <c r="E256" s="9"/>
      <c r="F256" s="10"/>
      <c r="G256" s="1"/>
      <c r="H256" s="1"/>
      <c r="I256" s="1"/>
      <c r="J256" s="1" t="s">
        <v>257</v>
      </c>
      <c r="K256" s="1"/>
      <c r="L256" s="1"/>
      <c r="M256" s="1"/>
      <c r="N256" s="1"/>
      <c r="O256" s="9"/>
      <c r="P256" s="10"/>
      <c r="Q256" s="9"/>
      <c r="R256" s="10"/>
      <c r="S256" s="9"/>
      <c r="T256" s="10"/>
      <c r="U256" s="9"/>
    </row>
    <row r="257" spans="1:21" outlineLevel="3">
      <c r="A257" s="9">
        <v>1870</v>
      </c>
      <c r="B257" s="10"/>
      <c r="C257" s="9"/>
      <c r="D257" s="10"/>
      <c r="E257" s="9">
        <f t="shared" ref="E257:E265" si="57">A257-C257</f>
        <v>1870</v>
      </c>
      <c r="F257" s="10"/>
      <c r="G257" s="1"/>
      <c r="H257" s="1"/>
      <c r="I257" s="1"/>
      <c r="J257" s="1"/>
      <c r="K257" s="1" t="s">
        <v>258</v>
      </c>
      <c r="L257" s="1"/>
      <c r="M257" s="1"/>
      <c r="N257" s="1"/>
      <c r="O257" s="9">
        <v>2270</v>
      </c>
      <c r="P257" s="10"/>
      <c r="Q257" s="9"/>
      <c r="R257" s="10"/>
      <c r="S257" s="9">
        <f t="shared" ref="S257:S265" si="58">O257-Q257</f>
        <v>2270</v>
      </c>
      <c r="T257" s="10"/>
      <c r="U257" s="9"/>
    </row>
    <row r="258" spans="1:21" outlineLevel="3">
      <c r="A258" s="9">
        <v>-1870</v>
      </c>
      <c r="B258" s="10"/>
      <c r="C258" s="9"/>
      <c r="D258" s="10"/>
      <c r="E258" s="9">
        <f t="shared" si="57"/>
        <v>-1870</v>
      </c>
      <c r="F258" s="10"/>
      <c r="G258" s="1"/>
      <c r="H258" s="1"/>
      <c r="I258" s="1"/>
      <c r="J258" s="1"/>
      <c r="K258" s="1" t="s">
        <v>259</v>
      </c>
      <c r="L258" s="1"/>
      <c r="M258" s="1"/>
      <c r="N258" s="1"/>
      <c r="O258" s="9">
        <v>-2270</v>
      </c>
      <c r="P258" s="10"/>
      <c r="Q258" s="9"/>
      <c r="R258" s="10"/>
      <c r="S258" s="9">
        <f t="shared" si="58"/>
        <v>-2270</v>
      </c>
      <c r="T258" s="10"/>
      <c r="U258" s="9"/>
    </row>
    <row r="259" spans="1:21" outlineLevel="3">
      <c r="A259" s="9">
        <v>480</v>
      </c>
      <c r="B259" s="10"/>
      <c r="C259" s="9"/>
      <c r="D259" s="10"/>
      <c r="E259" s="9">
        <f t="shared" si="57"/>
        <v>480</v>
      </c>
      <c r="F259" s="10"/>
      <c r="G259" s="1"/>
      <c r="H259" s="1"/>
      <c r="I259" s="1"/>
      <c r="J259" s="1"/>
      <c r="K259" s="1" t="s">
        <v>260</v>
      </c>
      <c r="L259" s="1"/>
      <c r="M259" s="1"/>
      <c r="N259" s="1"/>
      <c r="O259" s="9">
        <v>4580</v>
      </c>
      <c r="P259" s="10"/>
      <c r="Q259" s="9"/>
      <c r="R259" s="10"/>
      <c r="S259" s="9">
        <f t="shared" si="58"/>
        <v>4580</v>
      </c>
      <c r="T259" s="10"/>
      <c r="U259" s="9"/>
    </row>
    <row r="260" spans="1:21" outlineLevel="3">
      <c r="A260" s="9">
        <v>-930</v>
      </c>
      <c r="B260" s="10"/>
      <c r="C260" s="9"/>
      <c r="D260" s="10"/>
      <c r="E260" s="9">
        <f t="shared" si="57"/>
        <v>-930</v>
      </c>
      <c r="F260" s="10"/>
      <c r="G260" s="1"/>
      <c r="H260" s="1"/>
      <c r="I260" s="1"/>
      <c r="J260" s="1"/>
      <c r="K260" s="1" t="s">
        <v>261</v>
      </c>
      <c r="L260" s="1"/>
      <c r="M260" s="1"/>
      <c r="N260" s="1"/>
      <c r="O260" s="9">
        <v>-5030</v>
      </c>
      <c r="P260" s="10"/>
      <c r="Q260" s="9"/>
      <c r="R260" s="10"/>
      <c r="S260" s="9">
        <f t="shared" si="58"/>
        <v>-5030</v>
      </c>
      <c r="T260" s="10"/>
      <c r="U260" s="9"/>
    </row>
    <row r="261" spans="1:21" outlineLevel="3">
      <c r="A261" s="9">
        <v>17830</v>
      </c>
      <c r="B261" s="10"/>
      <c r="C261" s="9"/>
      <c r="D261" s="10"/>
      <c r="E261" s="9">
        <f t="shared" si="57"/>
        <v>17830</v>
      </c>
      <c r="F261" s="10"/>
      <c r="G261" s="1"/>
      <c r="H261" s="1"/>
      <c r="I261" s="1"/>
      <c r="J261" s="1"/>
      <c r="K261" s="1" t="s">
        <v>262</v>
      </c>
      <c r="L261" s="1"/>
      <c r="M261" s="1"/>
      <c r="N261" s="1"/>
      <c r="O261" s="9">
        <v>17830</v>
      </c>
      <c r="P261" s="10"/>
      <c r="Q261" s="9"/>
      <c r="R261" s="10"/>
      <c r="S261" s="9">
        <f t="shared" si="58"/>
        <v>17830</v>
      </c>
      <c r="T261" s="10"/>
      <c r="U261" s="9"/>
    </row>
    <row r="262" spans="1:21" outlineLevel="3">
      <c r="A262" s="9">
        <v>-17830</v>
      </c>
      <c r="B262" s="10"/>
      <c r="C262" s="9"/>
      <c r="D262" s="10"/>
      <c r="E262" s="9">
        <f t="shared" si="57"/>
        <v>-17830</v>
      </c>
      <c r="F262" s="10"/>
      <c r="G262" s="1"/>
      <c r="H262" s="1"/>
      <c r="I262" s="1"/>
      <c r="J262" s="1"/>
      <c r="K262" s="1" t="s">
        <v>263</v>
      </c>
      <c r="L262" s="1"/>
      <c r="M262" s="1"/>
      <c r="N262" s="1"/>
      <c r="O262" s="9">
        <v>-17830</v>
      </c>
      <c r="P262" s="10"/>
      <c r="Q262" s="9"/>
      <c r="R262" s="10"/>
      <c r="S262" s="9">
        <f t="shared" si="58"/>
        <v>-17830</v>
      </c>
      <c r="T262" s="10"/>
      <c r="U262" s="9"/>
    </row>
    <row r="263" spans="1:21" outlineLevel="3">
      <c r="A263" s="9">
        <v>500</v>
      </c>
      <c r="B263" s="10"/>
      <c r="C263" s="9"/>
      <c r="D263" s="10"/>
      <c r="E263" s="9">
        <f t="shared" si="57"/>
        <v>500</v>
      </c>
      <c r="F263" s="10"/>
      <c r="G263" s="1"/>
      <c r="H263" s="1"/>
      <c r="I263" s="1"/>
      <c r="J263" s="1"/>
      <c r="K263" s="1" t="s">
        <v>264</v>
      </c>
      <c r="L263" s="1"/>
      <c r="M263" s="1"/>
      <c r="N263" s="1"/>
      <c r="O263" s="9">
        <v>19909</v>
      </c>
      <c r="P263" s="10"/>
      <c r="Q263" s="9"/>
      <c r="R263" s="10"/>
      <c r="S263" s="9">
        <f t="shared" si="58"/>
        <v>19909</v>
      </c>
      <c r="T263" s="10"/>
      <c r="U263" s="9"/>
    </row>
    <row r="264" spans="1:21" outlineLevel="3">
      <c r="A264" s="9">
        <v>-500</v>
      </c>
      <c r="B264" s="10"/>
      <c r="C264" s="9"/>
      <c r="D264" s="10"/>
      <c r="E264" s="9">
        <f t="shared" si="57"/>
        <v>-500</v>
      </c>
      <c r="F264" s="10"/>
      <c r="G264" s="1"/>
      <c r="H264" s="1"/>
      <c r="I264" s="1"/>
      <c r="J264" s="1"/>
      <c r="K264" s="1" t="s">
        <v>265</v>
      </c>
      <c r="L264" s="1"/>
      <c r="M264" s="1"/>
      <c r="N264" s="1"/>
      <c r="O264" s="9">
        <v>-19909</v>
      </c>
      <c r="P264" s="10"/>
      <c r="Q264" s="9"/>
      <c r="R264" s="10"/>
      <c r="S264" s="9">
        <f t="shared" si="58"/>
        <v>-19909</v>
      </c>
      <c r="T264" s="10"/>
      <c r="U264" s="9"/>
    </row>
    <row r="265" spans="1:21" outlineLevel="3">
      <c r="A265" s="9">
        <v>16858</v>
      </c>
      <c r="B265" s="10"/>
      <c r="C265" s="9"/>
      <c r="D265" s="10"/>
      <c r="E265" s="9">
        <f t="shared" si="57"/>
        <v>16858</v>
      </c>
      <c r="F265" s="10"/>
      <c r="G265" s="1"/>
      <c r="H265" s="1"/>
      <c r="I265" s="1"/>
      <c r="J265" s="1"/>
      <c r="K265" s="1" t="s">
        <v>266</v>
      </c>
      <c r="L265" s="1"/>
      <c r="M265" s="1"/>
      <c r="N265" s="1"/>
      <c r="O265" s="9">
        <v>96459</v>
      </c>
      <c r="P265" s="10"/>
      <c r="Q265" s="9"/>
      <c r="R265" s="10"/>
      <c r="S265" s="9">
        <f t="shared" si="58"/>
        <v>96459</v>
      </c>
      <c r="T265" s="10"/>
      <c r="U265" s="9"/>
    </row>
    <row r="266" spans="1:21" ht="18" outlineLevel="3" thickBot="1">
      <c r="A266" s="11">
        <v>-16858</v>
      </c>
      <c r="B266" s="10"/>
      <c r="C266" s="9"/>
      <c r="D266" s="10"/>
      <c r="E266" s="11">
        <f>A266-C266</f>
        <v>-16858</v>
      </c>
      <c r="F266" s="10"/>
      <c r="G266" s="1"/>
      <c r="H266" s="1"/>
      <c r="I266" s="1"/>
      <c r="J266" s="1"/>
      <c r="K266" s="1" t="s">
        <v>267</v>
      </c>
      <c r="L266" s="1"/>
      <c r="M266" s="1"/>
      <c r="N266" s="1"/>
      <c r="O266" s="11">
        <v>-96459</v>
      </c>
      <c r="P266" s="10"/>
      <c r="Q266" s="9"/>
      <c r="R266" s="10"/>
      <c r="S266" s="11">
        <f>O266-Q266</f>
        <v>-96459</v>
      </c>
      <c r="T266" s="10"/>
      <c r="U266" s="9"/>
    </row>
    <row r="267" spans="1:21" outlineLevel="2">
      <c r="A267" s="9">
        <f>ROUND(SUM(A256:A266),5)</f>
        <v>-450</v>
      </c>
      <c r="B267" s="10"/>
      <c r="C267" s="9"/>
      <c r="D267" s="10"/>
      <c r="E267" s="9">
        <f>A267-C267</f>
        <v>-450</v>
      </c>
      <c r="F267" s="10"/>
      <c r="G267" s="1"/>
      <c r="H267" s="1"/>
      <c r="I267" s="1"/>
      <c r="J267" s="1" t="s">
        <v>268</v>
      </c>
      <c r="K267" s="1"/>
      <c r="L267" s="1"/>
      <c r="M267" s="1"/>
      <c r="N267" s="1"/>
      <c r="O267" s="9">
        <f>ROUND(SUM(O256:O266),5)</f>
        <v>-450</v>
      </c>
      <c r="P267" s="10"/>
      <c r="Q267" s="9"/>
      <c r="R267" s="10"/>
      <c r="S267" s="9">
        <f>O267-Q267</f>
        <v>-450</v>
      </c>
      <c r="T267" s="10"/>
      <c r="U267" s="9"/>
    </row>
    <row r="268" spans="1:21" outlineLevel="3">
      <c r="A268" s="9"/>
      <c r="B268" s="10"/>
      <c r="C268" s="9"/>
      <c r="D268" s="10"/>
      <c r="E268" s="9"/>
      <c r="F268" s="10"/>
      <c r="G268" s="1"/>
      <c r="H268" s="1"/>
      <c r="I268" s="1"/>
      <c r="J268" s="1" t="s">
        <v>269</v>
      </c>
      <c r="K268" s="1"/>
      <c r="L268" s="1"/>
      <c r="M268" s="1"/>
      <c r="N268" s="1"/>
      <c r="O268" s="9"/>
      <c r="P268" s="10"/>
      <c r="Q268" s="9"/>
      <c r="R268" s="10"/>
      <c r="S268" s="9"/>
      <c r="T268" s="10"/>
      <c r="U268" s="9"/>
    </row>
    <row r="269" spans="1:21" outlineLevel="3">
      <c r="A269" s="9">
        <v>0</v>
      </c>
      <c r="B269" s="10"/>
      <c r="C269" s="9">
        <v>0</v>
      </c>
      <c r="D269" s="10"/>
      <c r="E269" s="9">
        <f t="shared" ref="E269:E277" si="59">A269-C269</f>
        <v>0</v>
      </c>
      <c r="F269" s="10"/>
      <c r="G269" s="1"/>
      <c r="H269" s="1"/>
      <c r="I269" s="1"/>
      <c r="J269" s="1"/>
      <c r="K269" s="1" t="s">
        <v>270</v>
      </c>
      <c r="L269" s="1"/>
      <c r="M269" s="1"/>
      <c r="N269" s="1"/>
      <c r="O269" s="9">
        <v>0</v>
      </c>
      <c r="P269" s="10"/>
      <c r="Q269" s="9">
        <v>0</v>
      </c>
      <c r="R269" s="10"/>
      <c r="S269" s="9">
        <f t="shared" ref="S269:S277" si="60">O269-Q269</f>
        <v>0</v>
      </c>
      <c r="T269" s="10"/>
      <c r="U269" s="9">
        <v>20000</v>
      </c>
    </row>
    <row r="270" spans="1:21" outlineLevel="3">
      <c r="A270" s="9">
        <v>0</v>
      </c>
      <c r="B270" s="10"/>
      <c r="C270" s="9">
        <v>0</v>
      </c>
      <c r="D270" s="10"/>
      <c r="E270" s="9">
        <f t="shared" si="59"/>
        <v>0</v>
      </c>
      <c r="F270" s="10"/>
      <c r="G270" s="1"/>
      <c r="H270" s="1"/>
      <c r="I270" s="1"/>
      <c r="J270" s="1"/>
      <c r="K270" s="1" t="s">
        <v>271</v>
      </c>
      <c r="L270" s="1"/>
      <c r="M270" s="1"/>
      <c r="N270" s="1"/>
      <c r="O270" s="9">
        <v>0</v>
      </c>
      <c r="P270" s="10"/>
      <c r="Q270" s="9">
        <v>0</v>
      </c>
      <c r="R270" s="10"/>
      <c r="S270" s="9">
        <f t="shared" si="60"/>
        <v>0</v>
      </c>
      <c r="T270" s="10"/>
      <c r="U270" s="9">
        <v>-20000</v>
      </c>
    </row>
    <row r="271" spans="1:21" outlineLevel="3">
      <c r="A271" s="9">
        <v>824</v>
      </c>
      <c r="B271" s="10"/>
      <c r="C271" s="9"/>
      <c r="D271" s="10"/>
      <c r="E271" s="9">
        <f t="shared" si="59"/>
        <v>824</v>
      </c>
      <c r="F271" s="10"/>
      <c r="G271" s="1"/>
      <c r="H271" s="1"/>
      <c r="I271" s="1"/>
      <c r="J271" s="1"/>
      <c r="K271" s="1" t="s">
        <v>272</v>
      </c>
      <c r="L271" s="1"/>
      <c r="M271" s="1"/>
      <c r="N271" s="1"/>
      <c r="O271" s="9">
        <v>2543</v>
      </c>
      <c r="P271" s="10"/>
      <c r="Q271" s="9"/>
      <c r="R271" s="10"/>
      <c r="S271" s="9">
        <f t="shared" si="60"/>
        <v>2543</v>
      </c>
      <c r="T271" s="10"/>
      <c r="U271" s="9"/>
    </row>
    <row r="272" spans="1:21" outlineLevel="3">
      <c r="A272" s="9">
        <v>-824</v>
      </c>
      <c r="B272" s="10"/>
      <c r="C272" s="9"/>
      <c r="D272" s="10"/>
      <c r="E272" s="9">
        <f t="shared" si="59"/>
        <v>-824</v>
      </c>
      <c r="F272" s="10"/>
      <c r="G272" s="1"/>
      <c r="H272" s="1"/>
      <c r="I272" s="1"/>
      <c r="J272" s="1"/>
      <c r="K272" s="1" t="s">
        <v>273</v>
      </c>
      <c r="L272" s="1"/>
      <c r="M272" s="1"/>
      <c r="N272" s="1"/>
      <c r="O272" s="9">
        <v>-2543</v>
      </c>
      <c r="P272" s="10"/>
      <c r="Q272" s="9"/>
      <c r="R272" s="10"/>
      <c r="S272" s="9">
        <f t="shared" si="60"/>
        <v>-2543</v>
      </c>
      <c r="T272" s="10"/>
      <c r="U272" s="9"/>
    </row>
    <row r="273" spans="1:21" outlineLevel="3">
      <c r="A273" s="9">
        <v>0</v>
      </c>
      <c r="B273" s="10"/>
      <c r="C273" s="9"/>
      <c r="D273" s="10"/>
      <c r="E273" s="9">
        <f t="shared" si="59"/>
        <v>0</v>
      </c>
      <c r="F273" s="10"/>
      <c r="G273" s="1"/>
      <c r="H273" s="1"/>
      <c r="I273" s="1"/>
      <c r="J273" s="1"/>
      <c r="K273" s="1" t="s">
        <v>274</v>
      </c>
      <c r="L273" s="1"/>
      <c r="M273" s="1"/>
      <c r="N273" s="1"/>
      <c r="O273" s="9">
        <v>57745</v>
      </c>
      <c r="P273" s="10"/>
      <c r="Q273" s="9"/>
      <c r="R273" s="10"/>
      <c r="S273" s="9">
        <f t="shared" si="60"/>
        <v>57745</v>
      </c>
      <c r="T273" s="10"/>
      <c r="U273" s="9"/>
    </row>
    <row r="274" spans="1:21" ht="18" outlineLevel="3" thickBot="1">
      <c r="A274" s="11">
        <v>0</v>
      </c>
      <c r="B274" s="10"/>
      <c r="C274" s="11"/>
      <c r="D274" s="10"/>
      <c r="E274" s="11">
        <f>A274-C274</f>
        <v>0</v>
      </c>
      <c r="F274" s="10"/>
      <c r="G274" s="1"/>
      <c r="H274" s="1"/>
      <c r="I274" s="1"/>
      <c r="J274" s="1"/>
      <c r="K274" s="1" t="s">
        <v>275</v>
      </c>
      <c r="L274" s="1"/>
      <c r="M274" s="1"/>
      <c r="N274" s="1"/>
      <c r="O274" s="11">
        <v>-57745</v>
      </c>
      <c r="P274" s="10"/>
      <c r="Q274" s="11"/>
      <c r="R274" s="10"/>
      <c r="S274" s="11">
        <f>O274-Q274</f>
        <v>-57745</v>
      </c>
      <c r="T274" s="10"/>
      <c r="U274" s="11"/>
    </row>
    <row r="275" spans="1:21" outlineLevel="2">
      <c r="A275" s="9">
        <f>ROUND(SUM(A268:A274),5)</f>
        <v>0</v>
      </c>
      <c r="B275" s="10"/>
      <c r="C275" s="9">
        <f>ROUND(SUM(C268:C274),5)</f>
        <v>0</v>
      </c>
      <c r="D275" s="10"/>
      <c r="E275" s="9">
        <f>A275-C275</f>
        <v>0</v>
      </c>
      <c r="F275" s="10"/>
      <c r="G275" s="1"/>
      <c r="H275" s="1"/>
      <c r="I275" s="1"/>
      <c r="J275" s="1" t="s">
        <v>276</v>
      </c>
      <c r="K275" s="1"/>
      <c r="L275" s="1"/>
      <c r="M275" s="1"/>
      <c r="N275" s="1"/>
      <c r="O275" s="9">
        <f>ROUND(SUM(O268:O274),5)</f>
        <v>0</v>
      </c>
      <c r="P275" s="10"/>
      <c r="Q275" s="9">
        <f>ROUND(SUM(Q268:Q274),5)</f>
        <v>0</v>
      </c>
      <c r="R275" s="10"/>
      <c r="S275" s="9">
        <f>O275-Q275</f>
        <v>0</v>
      </c>
      <c r="T275" s="10"/>
      <c r="U275" s="9">
        <f>ROUND(SUM(U268:U274),5)</f>
        <v>0</v>
      </c>
    </row>
    <row r="276" spans="1:21" outlineLevel="3">
      <c r="A276" s="9"/>
      <c r="B276" s="10"/>
      <c r="C276" s="9"/>
      <c r="D276" s="10"/>
      <c r="E276" s="9"/>
      <c r="F276" s="10"/>
      <c r="G276" s="1"/>
      <c r="H276" s="1"/>
      <c r="I276" s="1"/>
      <c r="J276" s="1" t="s">
        <v>277</v>
      </c>
      <c r="K276" s="1"/>
      <c r="L276" s="1"/>
      <c r="M276" s="1"/>
      <c r="N276" s="1"/>
      <c r="O276" s="9"/>
      <c r="P276" s="10"/>
      <c r="Q276" s="9"/>
      <c r="R276" s="10"/>
      <c r="S276" s="9"/>
      <c r="T276" s="10"/>
      <c r="U276" s="9"/>
    </row>
    <row r="277" spans="1:21" outlineLevel="3">
      <c r="A277" s="9">
        <v>6948</v>
      </c>
      <c r="B277" s="10"/>
      <c r="C277" s="9"/>
      <c r="D277" s="10"/>
      <c r="E277" s="9">
        <f t="shared" si="59"/>
        <v>6948</v>
      </c>
      <c r="F277" s="10"/>
      <c r="G277" s="1"/>
      <c r="H277" s="1"/>
      <c r="I277" s="1"/>
      <c r="J277" s="1"/>
      <c r="K277" s="1" t="s">
        <v>278</v>
      </c>
      <c r="L277" s="1"/>
      <c r="M277" s="1"/>
      <c r="N277" s="1"/>
      <c r="O277" s="9">
        <v>9557</v>
      </c>
      <c r="P277" s="10"/>
      <c r="Q277" s="9"/>
      <c r="R277" s="10"/>
      <c r="S277" s="9">
        <f t="shared" si="60"/>
        <v>9557</v>
      </c>
      <c r="T277" s="10"/>
      <c r="U277" s="9"/>
    </row>
    <row r="278" spans="1:21" ht="18" outlineLevel="3" thickBot="1">
      <c r="A278" s="12">
        <v>-6948</v>
      </c>
      <c r="B278" s="10"/>
      <c r="C278" s="9"/>
      <c r="D278" s="10"/>
      <c r="E278" s="11">
        <f>A278-C278</f>
        <v>-6948</v>
      </c>
      <c r="F278" s="10"/>
      <c r="G278" s="1"/>
      <c r="H278" s="1"/>
      <c r="I278" s="1"/>
      <c r="J278" s="1"/>
      <c r="K278" s="1" t="s">
        <v>279</v>
      </c>
      <c r="L278" s="1"/>
      <c r="M278" s="1"/>
      <c r="N278" s="1"/>
      <c r="O278" s="12">
        <v>-9557</v>
      </c>
      <c r="P278" s="10"/>
      <c r="Q278" s="9"/>
      <c r="R278" s="10"/>
      <c r="S278" s="11">
        <f>O278-Q278</f>
        <v>-9557</v>
      </c>
      <c r="T278" s="10"/>
      <c r="U278" s="9"/>
    </row>
    <row r="279" spans="1:21" ht="18" outlineLevel="2" thickBot="1">
      <c r="A279" s="13">
        <f>ROUND(SUM(A276:A278),5)</f>
        <v>0</v>
      </c>
      <c r="B279" s="10"/>
      <c r="C279" s="11"/>
      <c r="D279" s="10"/>
      <c r="E279" s="11">
        <f>A279-C279</f>
        <v>0</v>
      </c>
      <c r="F279" s="10"/>
      <c r="G279" s="1"/>
      <c r="H279" s="1"/>
      <c r="I279" s="1"/>
      <c r="J279" s="1" t="s">
        <v>280</v>
      </c>
      <c r="K279" s="1"/>
      <c r="L279" s="1"/>
      <c r="M279" s="1"/>
      <c r="N279" s="1"/>
      <c r="O279" s="13">
        <f>ROUND(SUM(O276:O278),5)</f>
        <v>0</v>
      </c>
      <c r="P279" s="10"/>
      <c r="Q279" s="11"/>
      <c r="R279" s="10"/>
      <c r="S279" s="11">
        <f>O279-Q279</f>
        <v>0</v>
      </c>
      <c r="T279" s="10"/>
      <c r="U279" s="11"/>
    </row>
    <row r="280" spans="1:21" outlineLevel="1">
      <c r="A280" s="9">
        <f>ROUND(A251+A255+A267+A275+A279,5)</f>
        <v>1550</v>
      </c>
      <c r="B280" s="10"/>
      <c r="C280" s="9">
        <f>ROUND(C251+C255+C267+C275+C279,5)</f>
        <v>0</v>
      </c>
      <c r="D280" s="10"/>
      <c r="E280" s="9">
        <f>A280-C280</f>
        <v>1550</v>
      </c>
      <c r="F280" s="10"/>
      <c r="G280" s="1"/>
      <c r="H280" s="1"/>
      <c r="I280" s="1" t="s">
        <v>281</v>
      </c>
      <c r="J280" s="1"/>
      <c r="K280" s="1"/>
      <c r="L280" s="1"/>
      <c r="M280" s="1"/>
      <c r="N280" s="1"/>
      <c r="O280" s="9">
        <f>ROUND(O251+O255+O267+O275+O279,5)</f>
        <v>1497</v>
      </c>
      <c r="P280" s="10"/>
      <c r="Q280" s="9">
        <f>ROUND(Q251+Q255+Q267+Q275+Q279,5)</f>
        <v>0</v>
      </c>
      <c r="R280" s="10"/>
      <c r="S280" s="9">
        <f>O280-Q280</f>
        <v>1497</v>
      </c>
      <c r="T280" s="10"/>
      <c r="U280" s="9">
        <f>ROUND(U251+U255+U267+U275+U279,5)</f>
        <v>-52248</v>
      </c>
    </row>
    <row r="281" spans="1:21" outlineLevel="2">
      <c r="A281" s="9"/>
      <c r="B281" s="10"/>
      <c r="C281" s="9"/>
      <c r="D281" s="10"/>
      <c r="E281" s="9"/>
      <c r="F281" s="10"/>
      <c r="G281" s="1"/>
      <c r="H281" s="1"/>
      <c r="I281" s="1" t="s">
        <v>282</v>
      </c>
      <c r="J281" s="1"/>
      <c r="K281" s="1"/>
      <c r="L281" s="1"/>
      <c r="M281" s="1"/>
      <c r="N281" s="1"/>
      <c r="O281" s="9"/>
      <c r="P281" s="10"/>
      <c r="Q281" s="9"/>
      <c r="R281" s="10"/>
      <c r="S281" s="9"/>
      <c r="T281" s="10"/>
      <c r="U281" s="9"/>
    </row>
    <row r="282" spans="1:21" outlineLevel="2">
      <c r="A282" s="9">
        <v>0</v>
      </c>
      <c r="B282" s="10"/>
      <c r="C282" s="9"/>
      <c r="D282" s="10"/>
      <c r="E282" s="9">
        <f t="shared" ref="E282" si="61">A282-C282</f>
        <v>0</v>
      </c>
      <c r="F282" s="10"/>
      <c r="G282" s="1"/>
      <c r="H282" s="1"/>
      <c r="I282" s="1"/>
      <c r="J282" s="1" t="s">
        <v>283</v>
      </c>
      <c r="K282" s="1"/>
      <c r="L282" s="1"/>
      <c r="M282" s="1"/>
      <c r="N282" s="1"/>
      <c r="O282" s="9">
        <v>5777</v>
      </c>
      <c r="P282" s="10"/>
      <c r="Q282" s="9"/>
      <c r="R282" s="10"/>
      <c r="S282" s="9">
        <f t="shared" ref="S282" si="62">O282-Q282</f>
        <v>5777</v>
      </c>
      <c r="T282" s="10"/>
      <c r="U282" s="9"/>
    </row>
    <row r="283" spans="1:21" outlineLevel="3">
      <c r="A283" s="9"/>
      <c r="B283" s="10"/>
      <c r="C283" s="9"/>
      <c r="D283" s="10"/>
      <c r="E283" s="9"/>
      <c r="F283" s="10"/>
      <c r="G283" s="1"/>
      <c r="H283" s="1"/>
      <c r="I283" s="1"/>
      <c r="J283" s="1" t="s">
        <v>284</v>
      </c>
      <c r="K283" s="1"/>
      <c r="L283" s="1"/>
      <c r="M283" s="1"/>
      <c r="N283" s="1"/>
      <c r="O283" s="9"/>
      <c r="P283" s="10"/>
      <c r="Q283" s="9"/>
      <c r="R283" s="10"/>
      <c r="S283" s="9"/>
      <c r="T283" s="10"/>
      <c r="U283" s="9"/>
    </row>
    <row r="284" spans="1:21" outlineLevel="3">
      <c r="A284" s="9">
        <v>3409</v>
      </c>
      <c r="B284" s="10"/>
      <c r="C284" s="9">
        <v>0</v>
      </c>
      <c r="D284" s="10"/>
      <c r="E284" s="9">
        <f t="shared" ref="E284:E285" si="63">A284-C284</f>
        <v>3409</v>
      </c>
      <c r="F284" s="10"/>
      <c r="G284" s="1"/>
      <c r="H284" s="1"/>
      <c r="I284" s="1"/>
      <c r="J284" s="1"/>
      <c r="K284" s="1" t="s">
        <v>285</v>
      </c>
      <c r="L284" s="1"/>
      <c r="M284" s="1"/>
      <c r="N284" s="1"/>
      <c r="O284" s="9">
        <v>9454</v>
      </c>
      <c r="P284" s="10"/>
      <c r="Q284" s="9">
        <v>3202</v>
      </c>
      <c r="R284" s="10"/>
      <c r="S284" s="9">
        <f t="shared" ref="S284:S285" si="64">O284-Q284</f>
        <v>6252</v>
      </c>
      <c r="T284" s="10"/>
      <c r="U284" s="9">
        <v>50000</v>
      </c>
    </row>
    <row r="285" spans="1:21" outlineLevel="3">
      <c r="A285" s="9">
        <v>-5000</v>
      </c>
      <c r="B285" s="10"/>
      <c r="C285" s="9">
        <v>-5000</v>
      </c>
      <c r="D285" s="10"/>
      <c r="E285" s="9">
        <f t="shared" si="63"/>
        <v>0</v>
      </c>
      <c r="F285" s="10"/>
      <c r="G285" s="1"/>
      <c r="H285" s="1"/>
      <c r="I285" s="1"/>
      <c r="J285" s="1"/>
      <c r="K285" s="1" t="s">
        <v>286</v>
      </c>
      <c r="L285" s="1"/>
      <c r="M285" s="1"/>
      <c r="N285" s="1"/>
      <c r="O285" s="9">
        <v>-15000</v>
      </c>
      <c r="P285" s="10"/>
      <c r="Q285" s="9">
        <v>-15000</v>
      </c>
      <c r="R285" s="10"/>
      <c r="S285" s="9">
        <f t="shared" si="64"/>
        <v>0</v>
      </c>
      <c r="T285" s="10"/>
      <c r="U285" s="9">
        <v>-97500</v>
      </c>
    </row>
    <row r="286" spans="1:21" ht="18" outlineLevel="3" thickBot="1">
      <c r="A286" s="11">
        <v>5797</v>
      </c>
      <c r="B286" s="10"/>
      <c r="C286" s="11">
        <v>20000</v>
      </c>
      <c r="D286" s="10"/>
      <c r="E286" s="11">
        <f>A286-C286</f>
        <v>-14203</v>
      </c>
      <c r="F286" s="10"/>
      <c r="G286" s="1"/>
      <c r="H286" s="1"/>
      <c r="I286" s="1"/>
      <c r="J286" s="1"/>
      <c r="K286" s="1" t="s">
        <v>287</v>
      </c>
      <c r="L286" s="1"/>
      <c r="M286" s="1"/>
      <c r="N286" s="1"/>
      <c r="O286" s="11">
        <v>14879</v>
      </c>
      <c r="P286" s="10"/>
      <c r="Q286" s="11">
        <v>60000</v>
      </c>
      <c r="R286" s="10"/>
      <c r="S286" s="11">
        <f>O286-Q286</f>
        <v>-45121</v>
      </c>
      <c r="T286" s="10"/>
      <c r="U286" s="11">
        <v>250000</v>
      </c>
    </row>
    <row r="287" spans="1:21" outlineLevel="2">
      <c r="A287" s="9">
        <f>ROUND(SUM(A283:A286),5)</f>
        <v>4206</v>
      </c>
      <c r="B287" s="10"/>
      <c r="C287" s="9">
        <f>ROUND(SUM(C283:C286),5)</f>
        <v>15000</v>
      </c>
      <c r="D287" s="10"/>
      <c r="E287" s="9">
        <f>A287-C287</f>
        <v>-10794</v>
      </c>
      <c r="F287" s="10"/>
      <c r="G287" s="1"/>
      <c r="H287" s="1"/>
      <c r="I287" s="1"/>
      <c r="J287" s="1" t="s">
        <v>288</v>
      </c>
      <c r="K287" s="1"/>
      <c r="L287" s="1"/>
      <c r="M287" s="1"/>
      <c r="N287" s="1"/>
      <c r="O287" s="9">
        <f>ROUND(SUM(O283:O286),5)</f>
        <v>9333</v>
      </c>
      <c r="P287" s="10"/>
      <c r="Q287" s="9">
        <f>ROUND(SUM(Q283:Q286),5)</f>
        <v>48202</v>
      </c>
      <c r="R287" s="10"/>
      <c r="S287" s="9">
        <f>O287-Q287</f>
        <v>-38869</v>
      </c>
      <c r="T287" s="10"/>
      <c r="U287" s="9">
        <f>ROUND(SUM(U283:U286),5)</f>
        <v>202500</v>
      </c>
    </row>
    <row r="288" spans="1:21" outlineLevel="2">
      <c r="A288" s="9">
        <v>-3555</v>
      </c>
      <c r="B288" s="10"/>
      <c r="C288" s="9">
        <v>3145</v>
      </c>
      <c r="D288" s="10"/>
      <c r="E288" s="9">
        <f t="shared" ref="E288:E290" si="65">A288-C288</f>
        <v>-6700</v>
      </c>
      <c r="F288" s="10"/>
      <c r="G288" s="1"/>
      <c r="H288" s="1"/>
      <c r="I288" s="1"/>
      <c r="J288" s="1" t="s">
        <v>289</v>
      </c>
      <c r="K288" s="1"/>
      <c r="L288" s="1"/>
      <c r="M288" s="1"/>
      <c r="N288" s="1"/>
      <c r="O288" s="9">
        <v>-6590</v>
      </c>
      <c r="P288" s="10"/>
      <c r="Q288" s="9">
        <v>8059</v>
      </c>
      <c r="R288" s="10"/>
      <c r="S288" s="9">
        <f t="shared" ref="S288:S290" si="66">O288-Q288</f>
        <v>-14649</v>
      </c>
      <c r="T288" s="10"/>
      <c r="U288" s="9">
        <v>23722</v>
      </c>
    </row>
    <row r="289" spans="1:21" outlineLevel="2">
      <c r="A289" s="9">
        <v>-5748</v>
      </c>
      <c r="B289" s="10"/>
      <c r="C289" s="9">
        <v>-3483</v>
      </c>
      <c r="D289" s="10"/>
      <c r="E289" s="9">
        <f t="shared" si="65"/>
        <v>-2265</v>
      </c>
      <c r="F289" s="10"/>
      <c r="G289" s="1"/>
      <c r="H289" s="1"/>
      <c r="I289" s="1"/>
      <c r="J289" s="1" t="s">
        <v>290</v>
      </c>
      <c r="K289" s="1"/>
      <c r="L289" s="1"/>
      <c r="M289" s="1"/>
      <c r="N289" s="1"/>
      <c r="O289" s="9">
        <v>-10555</v>
      </c>
      <c r="P289" s="10"/>
      <c r="Q289" s="9">
        <v>-8925</v>
      </c>
      <c r="R289" s="10"/>
      <c r="S289" s="9">
        <f t="shared" si="66"/>
        <v>-1630</v>
      </c>
      <c r="T289" s="10"/>
      <c r="U289" s="9">
        <v>-26316</v>
      </c>
    </row>
    <row r="290" spans="1:21" outlineLevel="2">
      <c r="A290" s="9">
        <v>-2181</v>
      </c>
      <c r="B290" s="10"/>
      <c r="C290" s="9">
        <v>-1090</v>
      </c>
      <c r="D290" s="10"/>
      <c r="E290" s="9">
        <f t="shared" si="65"/>
        <v>-1091</v>
      </c>
      <c r="F290" s="10"/>
      <c r="G290" s="1"/>
      <c r="H290" s="1"/>
      <c r="I290" s="1"/>
      <c r="J290" s="1" t="s">
        <v>291</v>
      </c>
      <c r="K290" s="1"/>
      <c r="L290" s="1"/>
      <c r="M290" s="1"/>
      <c r="N290" s="1"/>
      <c r="O290" s="9">
        <v>-13610</v>
      </c>
      <c r="P290" s="10"/>
      <c r="Q290" s="9">
        <v>-7657</v>
      </c>
      <c r="R290" s="10"/>
      <c r="S290" s="9">
        <f t="shared" si="66"/>
        <v>-5953</v>
      </c>
      <c r="T290" s="10"/>
      <c r="U290" s="9">
        <v>-33000</v>
      </c>
    </row>
    <row r="291" spans="1:21" ht="18" outlineLevel="2" thickBot="1">
      <c r="A291" s="12">
        <v>-4601</v>
      </c>
      <c r="B291" s="10"/>
      <c r="C291" s="12">
        <v>112</v>
      </c>
      <c r="D291" s="10"/>
      <c r="E291" s="12">
        <f>A291-C291</f>
        <v>-4713</v>
      </c>
      <c r="F291" s="10"/>
      <c r="G291" s="1"/>
      <c r="H291" s="1"/>
      <c r="I291" s="1"/>
      <c r="J291" s="1" t="s">
        <v>292</v>
      </c>
      <c r="K291" s="1"/>
      <c r="L291" s="1"/>
      <c r="M291" s="1"/>
      <c r="N291" s="1"/>
      <c r="O291" s="12">
        <v>-17533</v>
      </c>
      <c r="P291" s="10"/>
      <c r="Q291" s="12">
        <v>490</v>
      </c>
      <c r="R291" s="10"/>
      <c r="S291" s="12">
        <f>O291-Q291</f>
        <v>-18023</v>
      </c>
      <c r="T291" s="10"/>
      <c r="U291" s="12">
        <v>785</v>
      </c>
    </row>
    <row r="292" spans="1:21" ht="18" outlineLevel="1" thickBot="1">
      <c r="A292" s="14">
        <f>ROUND(SUM(A281:A282)+SUM(A287:A291),5)</f>
        <v>-11879</v>
      </c>
      <c r="B292" s="10"/>
      <c r="C292" s="14">
        <f>ROUND(SUM(C281:C282)+SUM(C287:C291),5)</f>
        <v>13684</v>
      </c>
      <c r="D292" s="10"/>
      <c r="E292" s="14">
        <f>A292-C292</f>
        <v>-25563</v>
      </c>
      <c r="F292" s="10"/>
      <c r="G292" s="1"/>
      <c r="H292" s="1"/>
      <c r="I292" s="1" t="s">
        <v>293</v>
      </c>
      <c r="J292" s="1"/>
      <c r="K292" s="1"/>
      <c r="L292" s="1"/>
      <c r="M292" s="1"/>
      <c r="N292" s="1"/>
      <c r="O292" s="14">
        <f>ROUND(SUM(O281:O282)+SUM(O287:O291),5)</f>
        <v>-33178</v>
      </c>
      <c r="P292" s="10"/>
      <c r="Q292" s="14">
        <f>ROUND(SUM(Q281:Q282)+SUM(Q287:Q291),5)</f>
        <v>40169</v>
      </c>
      <c r="R292" s="10"/>
      <c r="S292" s="14">
        <f>O292-Q292</f>
        <v>-73347</v>
      </c>
      <c r="T292" s="10"/>
      <c r="U292" s="14">
        <f>ROUND(SUM(U281:U282)+SUM(U287:U291),5)</f>
        <v>167691</v>
      </c>
    </row>
    <row r="293" spans="1:21" ht="18" thickBot="1">
      <c r="A293" s="14">
        <f>ROUND(A250+A280-A292,5)</f>
        <v>13429</v>
      </c>
      <c r="B293" s="10"/>
      <c r="C293" s="14">
        <f>ROUND(C250+C280-C292,5)</f>
        <v>-13684</v>
      </c>
      <c r="D293" s="10"/>
      <c r="E293" s="14">
        <f>A293-C293</f>
        <v>27113</v>
      </c>
      <c r="F293" s="10"/>
      <c r="G293" s="1"/>
      <c r="H293" s="1" t="s">
        <v>294</v>
      </c>
      <c r="I293" s="1"/>
      <c r="J293" s="1"/>
      <c r="K293" s="1"/>
      <c r="L293" s="1"/>
      <c r="M293" s="1"/>
      <c r="N293" s="1"/>
      <c r="O293" s="14">
        <f>ROUND(O250+O280-O292,5)</f>
        <v>34675</v>
      </c>
      <c r="P293" s="10"/>
      <c r="Q293" s="14">
        <f>ROUND(Q250+Q280-Q292,5)</f>
        <v>-40169</v>
      </c>
      <c r="R293" s="10"/>
      <c r="S293" s="14">
        <f>O293-Q293</f>
        <v>74844</v>
      </c>
      <c r="T293" s="10"/>
      <c r="U293" s="14">
        <f>ROUND(U250+U280-U292,5)</f>
        <v>-219939</v>
      </c>
    </row>
    <row r="294" spans="1:21" s="16" customFormat="1" ht="18" thickBot="1">
      <c r="A294" s="15">
        <f>ROUND(A249+A293,5)</f>
        <v>-90521</v>
      </c>
      <c r="B294" s="1"/>
      <c r="C294" s="15">
        <f>ROUND(C249+C293,5)</f>
        <v>-32850</v>
      </c>
      <c r="D294" s="1"/>
      <c r="E294" s="15">
        <f>A294-C294</f>
        <v>-57671</v>
      </c>
      <c r="F294" s="1"/>
      <c r="G294" s="1" t="s">
        <v>295</v>
      </c>
      <c r="H294" s="1"/>
      <c r="I294" s="1"/>
      <c r="J294" s="1"/>
      <c r="K294" s="1"/>
      <c r="L294" s="1"/>
      <c r="M294" s="1"/>
      <c r="N294" s="1"/>
      <c r="O294" s="15">
        <f>ROUND(O249+O293,5)</f>
        <v>71731</v>
      </c>
      <c r="P294" s="1"/>
      <c r="Q294" s="15">
        <f>ROUND(Q249+Q293,5)</f>
        <v>32501</v>
      </c>
      <c r="R294" s="1"/>
      <c r="S294" s="15">
        <f>O294-Q294</f>
        <v>39230</v>
      </c>
      <c r="T294" s="1"/>
      <c r="U294" s="15">
        <f>ROUND(U249+U293,5)</f>
        <v>-219939</v>
      </c>
    </row>
    <row r="295" spans="1:21" ht="18" thickTop="1"/>
  </sheetData>
  <pageMargins left="0.1" right="0.1" top="0.85" bottom="0.35" header="0.1" footer="0.15"/>
  <pageSetup scale="76" orientation="landscape" r:id="rId1"/>
  <headerFooter>
    <oddHeader>&amp;L&amp;"Arial,Bold"&amp;8&amp;D
&amp;T&amp;C&amp;"Arial,Bold"&amp;12 Town of Dewey Beach
&amp;14 Actual vs. Budget
&amp;10 June 2016&amp;R&amp;"-,Bold"&amp;18&amp;KFF0000FINAL DRAFT</oddHeader>
    <oddFooter>&amp;R&amp;"Arial,Bold"&amp;8 Page &amp;P of &amp;N</oddFooter>
  </headerFooter>
  <rowBreaks count="2" manualBreakCount="2">
    <brk id="219" max="16383" man="1"/>
    <brk id="249" max="16383" man="1"/>
  </rowBreaks>
  <legacyDrawing r:id="rId2"/>
  <controls>
    <control shapeId="1026" r:id="rId3" name="HEADER"/>
    <control shapeId="1025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nmccloskey</dc:creator>
  <cp:lastModifiedBy>ahudson</cp:lastModifiedBy>
  <cp:lastPrinted>2016-07-25T19:53:50Z</cp:lastPrinted>
  <dcterms:created xsi:type="dcterms:W3CDTF">2016-06-13T17:49:56Z</dcterms:created>
  <dcterms:modified xsi:type="dcterms:W3CDTF">2016-08-02T19:59:30Z</dcterms:modified>
</cp:coreProperties>
</file>