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1075" windowHeight="12585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Sheet1!$A:$H,Sheet1!$1:$2</definedName>
  </definedNames>
  <calcPr calcId="125725"/>
</workbook>
</file>

<file path=xl/calcChain.xml><?xml version="1.0" encoding="utf-8"?>
<calcChain xmlns="http://schemas.openxmlformats.org/spreadsheetml/2006/main">
  <c r="K227" i="1"/>
  <c r="K228" s="1"/>
  <c r="K229" s="1"/>
  <c r="I227"/>
  <c r="I228" s="1"/>
  <c r="M226"/>
  <c r="M225"/>
  <c r="M224"/>
  <c r="M223"/>
  <c r="M222"/>
  <c r="M221"/>
  <c r="K215"/>
  <c r="I215"/>
  <c r="M214"/>
  <c r="M213"/>
  <c r="M212"/>
  <c r="K208"/>
  <c r="I208"/>
  <c r="M207"/>
  <c r="M206"/>
  <c r="M204"/>
  <c r="K204"/>
  <c r="I204"/>
  <c r="M203"/>
  <c r="M201"/>
  <c r="M200"/>
  <c r="M199"/>
  <c r="K195"/>
  <c r="K196" s="1"/>
  <c r="I195"/>
  <c r="M194"/>
  <c r="M193"/>
  <c r="K189"/>
  <c r="I189"/>
  <c r="M188"/>
  <c r="K186"/>
  <c r="I186"/>
  <c r="M185"/>
  <c r="M184"/>
  <c r="M183"/>
  <c r="M181"/>
  <c r="K181"/>
  <c r="I181"/>
  <c r="M180"/>
  <c r="M179"/>
  <c r="M178"/>
  <c r="M176"/>
  <c r="M175"/>
  <c r="K171"/>
  <c r="I171"/>
  <c r="M170"/>
  <c r="M169"/>
  <c r="M168"/>
  <c r="K166"/>
  <c r="I166"/>
  <c r="M165"/>
  <c r="M164"/>
  <c r="M162"/>
  <c r="M161"/>
  <c r="K156"/>
  <c r="I156"/>
  <c r="M155"/>
  <c r="M154"/>
  <c r="K152"/>
  <c r="K157" s="1"/>
  <c r="K158" s="1"/>
  <c r="I152"/>
  <c r="M151"/>
  <c r="M150"/>
  <c r="M149"/>
  <c r="M148"/>
  <c r="M146"/>
  <c r="K141"/>
  <c r="I141"/>
  <c r="M140"/>
  <c r="K138"/>
  <c r="I138"/>
  <c r="M137"/>
  <c r="M136"/>
  <c r="M135"/>
  <c r="K133"/>
  <c r="I133"/>
  <c r="M132"/>
  <c r="M131"/>
  <c r="K129"/>
  <c r="I129"/>
  <c r="M128"/>
  <c r="M127"/>
  <c r="M125"/>
  <c r="M124"/>
  <c r="M123"/>
  <c r="M122"/>
  <c r="M121"/>
  <c r="K116"/>
  <c r="I116"/>
  <c r="M115"/>
  <c r="M114"/>
  <c r="K112"/>
  <c r="I112"/>
  <c r="M112" s="1"/>
  <c r="M111"/>
  <c r="M110"/>
  <c r="M109"/>
  <c r="M108"/>
  <c r="K106"/>
  <c r="I106"/>
  <c r="M105"/>
  <c r="M104"/>
  <c r="K102"/>
  <c r="I102"/>
  <c r="M102" s="1"/>
  <c r="M101"/>
  <c r="M100"/>
  <c r="M99"/>
  <c r="M98"/>
  <c r="M96"/>
  <c r="M95"/>
  <c r="M94"/>
  <c r="M93"/>
  <c r="K88"/>
  <c r="I88"/>
  <c r="M87"/>
  <c r="M86"/>
  <c r="K84"/>
  <c r="I84"/>
  <c r="M83"/>
  <c r="M82"/>
  <c r="M81"/>
  <c r="M80"/>
  <c r="K78"/>
  <c r="I78"/>
  <c r="M77"/>
  <c r="M76"/>
  <c r="K74"/>
  <c r="I74"/>
  <c r="M73"/>
  <c r="M72"/>
  <c r="M71"/>
  <c r="M70"/>
  <c r="M69"/>
  <c r="M68"/>
  <c r="M66"/>
  <c r="M65"/>
  <c r="M64"/>
  <c r="M63"/>
  <c r="M62"/>
  <c r="M61"/>
  <c r="M60"/>
  <c r="M59"/>
  <c r="M58"/>
  <c r="M57"/>
  <c r="M56"/>
  <c r="M53"/>
  <c r="K49"/>
  <c r="I49"/>
  <c r="M48"/>
  <c r="K45"/>
  <c r="K46" s="1"/>
  <c r="I45"/>
  <c r="I46" s="1"/>
  <c r="M44"/>
  <c r="K40"/>
  <c r="K41" s="1"/>
  <c r="K50" s="1"/>
  <c r="K51" s="1"/>
  <c r="I40"/>
  <c r="M39"/>
  <c r="M38"/>
  <c r="M37"/>
  <c r="M36"/>
  <c r="M35"/>
  <c r="M34"/>
  <c r="M33"/>
  <c r="M32"/>
  <c r="M30"/>
  <c r="M29"/>
  <c r="M28"/>
  <c r="M27"/>
  <c r="M26"/>
  <c r="M25"/>
  <c r="M24"/>
  <c r="M23"/>
  <c r="M22"/>
  <c r="M21"/>
  <c r="M20"/>
  <c r="K19"/>
  <c r="I19"/>
  <c r="M18"/>
  <c r="M17"/>
  <c r="M15"/>
  <c r="M14"/>
  <c r="M13"/>
  <c r="K12"/>
  <c r="I12"/>
  <c r="M11"/>
  <c r="M10"/>
  <c r="M9"/>
  <c r="M7"/>
  <c r="M6"/>
  <c r="M19" l="1"/>
  <c r="M78"/>
  <c r="M156"/>
  <c r="K190"/>
  <c r="M88"/>
  <c r="M141"/>
  <c r="M166"/>
  <c r="I209"/>
  <c r="K89"/>
  <c r="K90" s="1"/>
  <c r="I117"/>
  <c r="M171"/>
  <c r="I142"/>
  <c r="I41"/>
  <c r="M41" s="1"/>
  <c r="M49"/>
  <c r="M138"/>
  <c r="K172"/>
  <c r="K173" s="1"/>
  <c r="M45"/>
  <c r="M40"/>
  <c r="M152"/>
  <c r="M215"/>
  <c r="M84"/>
  <c r="M116"/>
  <c r="M189"/>
  <c r="M227"/>
  <c r="M74"/>
  <c r="K142"/>
  <c r="K143" s="1"/>
  <c r="K117"/>
  <c r="K118" s="1"/>
  <c r="M106"/>
  <c r="M133"/>
  <c r="M186"/>
  <c r="M195"/>
  <c r="K209"/>
  <c r="K210" s="1"/>
  <c r="M208"/>
  <c r="M228"/>
  <c r="I229"/>
  <c r="M229" s="1"/>
  <c r="I143"/>
  <c r="I118"/>
  <c r="I210"/>
  <c r="M210" s="1"/>
  <c r="M46"/>
  <c r="I172"/>
  <c r="M129"/>
  <c r="I89"/>
  <c r="I157"/>
  <c r="I190"/>
  <c r="M190" s="1"/>
  <c r="I196"/>
  <c r="M196" s="1"/>
  <c r="M12"/>
  <c r="M142" l="1"/>
  <c r="I50"/>
  <c r="I51" s="1"/>
  <c r="K216"/>
  <c r="K217" s="1"/>
  <c r="K230" s="1"/>
  <c r="M143"/>
  <c r="M117"/>
  <c r="M118"/>
  <c r="M209"/>
  <c r="M157"/>
  <c r="I158"/>
  <c r="M158" s="1"/>
  <c r="I173"/>
  <c r="M173" s="1"/>
  <c r="M172"/>
  <c r="M89"/>
  <c r="I90"/>
  <c r="M50" l="1"/>
  <c r="M51"/>
  <c r="I216"/>
  <c r="M216" s="1"/>
  <c r="M90"/>
  <c r="I217" l="1"/>
  <c r="I230" l="1"/>
  <c r="M230" s="1"/>
  <c r="M217"/>
</calcChain>
</file>

<file path=xl/sharedStrings.xml><?xml version="1.0" encoding="utf-8"?>
<sst xmlns="http://schemas.openxmlformats.org/spreadsheetml/2006/main" count="231" uniqueCount="231">
  <si>
    <t>Apr - May 13</t>
  </si>
  <si>
    <t>Apr - May 12</t>
  </si>
  <si>
    <t>$ Change</t>
  </si>
  <si>
    <t>Ordinary Income/Expense</t>
  </si>
  <si>
    <t>Income</t>
  </si>
  <si>
    <t>400 · Operating Income</t>
  </si>
  <si>
    <t>4010010 · Transfer Tax Income</t>
  </si>
  <si>
    <t>4010015 · Accommodation Tax</t>
  </si>
  <si>
    <t>4010019 · Business Licenses</t>
  </si>
  <si>
    <t>4010020 · Bus Lic-Rental</t>
  </si>
  <si>
    <t>4010030 · Bus Lic-Comm</t>
  </si>
  <si>
    <t>4010040 · Bus Lic-Real Estate</t>
  </si>
  <si>
    <t>Total 4010019 · Business Licenses</t>
  </si>
  <si>
    <t>4010100 · Cable TV Franchise</t>
  </si>
  <si>
    <t>4010120 · Beach Fire Permits</t>
  </si>
  <si>
    <t>4010140 · Towing Contract Income</t>
  </si>
  <si>
    <t>4010999 · Parking Permits</t>
  </si>
  <si>
    <t>4011000 · Parking Permits - Seasonal</t>
  </si>
  <si>
    <t>4011010 · Parking Permits - Daily</t>
  </si>
  <si>
    <t>Total 4010999 · Parking Permits</t>
  </si>
  <si>
    <t>4011050 · Parking Meters</t>
  </si>
  <si>
    <t>4014000 · Parking Fines</t>
  </si>
  <si>
    <t>4014005 · Vehicle Booting Fee</t>
  </si>
  <si>
    <t>4014010 · Delinq. Parking Fines</t>
  </si>
  <si>
    <t>4014100 · Town Ord Fines &amp; Court</t>
  </si>
  <si>
    <t>4014110 · Traffic Fines</t>
  </si>
  <si>
    <t>4014200 · Alderman Court Cost</t>
  </si>
  <si>
    <t>4014300 · Capias/Contempt Charges</t>
  </si>
  <si>
    <t>4014400 · Traff Fines -  Other Courts</t>
  </si>
  <si>
    <t>4014414 · Ord Fines - Other Courts</t>
  </si>
  <si>
    <t>4016010 · Bldg Permit Fees</t>
  </si>
  <si>
    <t>8010000 · Other Fines and Revenue</t>
  </si>
  <si>
    <t>8010210 · Interest Income</t>
  </si>
  <si>
    <t>8010211 · Investment Income</t>
  </si>
  <si>
    <t>8010215 · Unreali Gains/Losses Invest.</t>
  </si>
  <si>
    <t>8010230 · ATM Income</t>
  </si>
  <si>
    <t>8010300 · Copies</t>
  </si>
  <si>
    <t>8010330 · Police/Court Reports</t>
  </si>
  <si>
    <t>8010380 · Dog Licenses</t>
  </si>
  <si>
    <t>8010386 · Misc Income</t>
  </si>
  <si>
    <t>Total 8010000 · Other Fines and Revenue</t>
  </si>
  <si>
    <t>Total 400 · Operating Income</t>
  </si>
  <si>
    <t>500 · Intergovernmental Grants</t>
  </si>
  <si>
    <t>50201 · Streets &amp; Highways</t>
  </si>
  <si>
    <t>5020010 · Restr.Municipal St. Grant (Aid)</t>
  </si>
  <si>
    <t>Total 50201 · Streets &amp; Highways</t>
  </si>
  <si>
    <t>Total 500 · Intergovernmental Grants</t>
  </si>
  <si>
    <t>550 · Restricted Donations</t>
  </si>
  <si>
    <t>55004 · Restr.Donations-Lifeguards</t>
  </si>
  <si>
    <t>Total 550 · Restricted Donations</t>
  </si>
  <si>
    <t>Total Income</t>
  </si>
  <si>
    <t>Gross Profit</t>
  </si>
  <si>
    <t>Expense</t>
  </si>
  <si>
    <t>6000210 · Bayard Avenue Project</t>
  </si>
  <si>
    <t>601 · Administrative</t>
  </si>
  <si>
    <t>60101 · Administrative Operating</t>
  </si>
  <si>
    <t>6010080 · Professional Fee</t>
  </si>
  <si>
    <t>6010201 · Bank &amp; Credit Card  Charges</t>
  </si>
  <si>
    <t>6010205 · Commissioners/Committee Expense</t>
  </si>
  <si>
    <t>6010210 · Misc</t>
  </si>
  <si>
    <t>6010215 · Collection Agy Fees</t>
  </si>
  <si>
    <t>6010220 · Bank Fees- Transfer Tax</t>
  </si>
  <si>
    <t>6010265 · Lawsuit Legal Fees</t>
  </si>
  <si>
    <t>6010310 · Legal Fees-Regular</t>
  </si>
  <si>
    <t>6010320 · 5 Year Comprehensive Plan</t>
  </si>
  <si>
    <t>6012003 · Beach/Marketing Events</t>
  </si>
  <si>
    <t>6012005 · IT/Communications</t>
  </si>
  <si>
    <t>601A · Administrative</t>
  </si>
  <si>
    <t>6010070 · Insurance</t>
  </si>
  <si>
    <t>6010090 · Dues &amp; Publications</t>
  </si>
  <si>
    <t>6010100 · Legal Ads</t>
  </si>
  <si>
    <t>6010150 · Telephone</t>
  </si>
  <si>
    <t>6010160 · Postage</t>
  </si>
  <si>
    <t>6010180 · Supplies</t>
  </si>
  <si>
    <t>Total 601A · Administrative</t>
  </si>
  <si>
    <t>601B · Building Expenses</t>
  </si>
  <si>
    <t>6010130 · Building Maintenance &amp; Supplies</t>
  </si>
  <si>
    <t>6010500 · All Utilities</t>
  </si>
  <si>
    <t>Total 601B · Building Expenses</t>
  </si>
  <si>
    <t>601P · Payroll &amp; HR Expenses</t>
  </si>
  <si>
    <t>6010010 · Salary &amp; Wages</t>
  </si>
  <si>
    <t>6010020 · Employee Benefits</t>
  </si>
  <si>
    <t>6010050 · Payroll Taxes</t>
  </si>
  <si>
    <t>6010200 · Pension</t>
  </si>
  <si>
    <t>Total 601P · Payroll &amp; HR Expenses</t>
  </si>
  <si>
    <t>601V · Vehicle Expenses</t>
  </si>
  <si>
    <t>6010120 · Gas Reimb./Maint./Repairs</t>
  </si>
  <si>
    <t>6010192 · Town Mgr Auto Lease</t>
  </si>
  <si>
    <t>Total 601V · Vehicle Expenses</t>
  </si>
  <si>
    <t>Total 60101 · Administrative Operating</t>
  </si>
  <si>
    <t>Total 601 · Administrative</t>
  </si>
  <si>
    <t>602 · Police</t>
  </si>
  <si>
    <t>60201 · Police Operating</t>
  </si>
  <si>
    <t>6020030 · Uniforms</t>
  </si>
  <si>
    <t>6020065 · Equipment Maintenance &amp; Supply</t>
  </si>
  <si>
    <t>6020080 · Professional  Fees</t>
  </si>
  <si>
    <t>6020210 · Misc</t>
  </si>
  <si>
    <t>602A · Administrative Public Safety</t>
  </si>
  <si>
    <t>6020070 · Insurance</t>
  </si>
  <si>
    <t>6020150 · Telephone</t>
  </si>
  <si>
    <t>6020160 · Postage</t>
  </si>
  <si>
    <t>6020180 · Supplies</t>
  </si>
  <si>
    <t>Total 602A · Administrative Public Safety</t>
  </si>
  <si>
    <t>602B · Building Expense</t>
  </si>
  <si>
    <t>6020130 · Building Maintenance &amp; Supplies</t>
  </si>
  <si>
    <t>6020500 · All Utilities</t>
  </si>
  <si>
    <t>Total 602B · Building Expense</t>
  </si>
  <si>
    <t>602P · Payroll &amp; HR Expenses</t>
  </si>
  <si>
    <t>6020010 · Salary &amp; Wages</t>
  </si>
  <si>
    <t>6020020 · Employee Benefits</t>
  </si>
  <si>
    <t>6020050 · Payroll Taxes</t>
  </si>
  <si>
    <t>6020191 · Pension</t>
  </si>
  <si>
    <t>Total 602P · Payroll &amp; HR Expenses</t>
  </si>
  <si>
    <t>602V · Vehicle Expenses</t>
  </si>
  <si>
    <t>6020110 · Gasoline &amp; Mileage Reimb</t>
  </si>
  <si>
    <t>6020120 · Auto Maintenance &amp; Repairs</t>
  </si>
  <si>
    <t>Total 602V · Vehicle Expenses</t>
  </si>
  <si>
    <t>Total 60201 · Police Operating</t>
  </si>
  <si>
    <t>Total 602 · Police</t>
  </si>
  <si>
    <t>603 · Street &amp; Highway</t>
  </si>
  <si>
    <t>60301 · Street &amp; Hwy Operating</t>
  </si>
  <si>
    <t>6030170 · Trash</t>
  </si>
  <si>
    <t>6030190 · Maintenance &amp; Supplies</t>
  </si>
  <si>
    <t>6030210 · Misc</t>
  </si>
  <si>
    <t>6030610 · Street Signs</t>
  </si>
  <si>
    <t>6030640 · Parking Meter/Permit  Expenses</t>
  </si>
  <si>
    <t>603A · Administrative Street &amp; Hwy</t>
  </si>
  <si>
    <t>6030070 · Insurance</t>
  </si>
  <si>
    <t>6030150 · Telephone</t>
  </si>
  <si>
    <t>Total 603A · Administrative Street &amp; Hwy</t>
  </si>
  <si>
    <t>603B · Building Expenses</t>
  </si>
  <si>
    <t>6030130 · Building Maintenance &amp; Supplies</t>
  </si>
  <si>
    <t>6030500 · All Utilities</t>
  </si>
  <si>
    <t>Total 603B · Building Expenses</t>
  </si>
  <si>
    <t>603P · Payroll &amp; HR Expenses</t>
  </si>
  <si>
    <t>6030010 · Salary &amp; Wages</t>
  </si>
  <si>
    <t>6030020 · Employee Benefits</t>
  </si>
  <si>
    <t>6030050 · Payroll Taxes</t>
  </si>
  <si>
    <t>Total 603P · Payroll &amp; HR Expenses</t>
  </si>
  <si>
    <t>603V · Vehicle Expenses</t>
  </si>
  <si>
    <t>6030110 · Gasoline &amp; Mileage Reimb</t>
  </si>
  <si>
    <t>Total 603V · Vehicle Expenses</t>
  </si>
  <si>
    <t>Total 60301 · Street &amp; Hwy Operating</t>
  </si>
  <si>
    <t>Total 603 · Street &amp; Highway</t>
  </si>
  <si>
    <t>604 · Alderman Court Expenses</t>
  </si>
  <si>
    <t>60401 · Alderman Court Operating</t>
  </si>
  <si>
    <t>6040210 · Misc</t>
  </si>
  <si>
    <t>604A · Administrative Courts</t>
  </si>
  <si>
    <t>6040070 · Insurance</t>
  </si>
  <si>
    <t>6040100 · Legal Ads</t>
  </si>
  <si>
    <t>6040150 · Telephone</t>
  </si>
  <si>
    <t>6040180 · Supplies</t>
  </si>
  <si>
    <t>Total 604A · Administrative Courts</t>
  </si>
  <si>
    <t>604P · Payroll &amp; HR Expenses</t>
  </si>
  <si>
    <t>6040010 · Salaries &amp; Wages</t>
  </si>
  <si>
    <t>6040050 · Payroll Taxes</t>
  </si>
  <si>
    <t>Total 604P · Payroll &amp; HR Expenses</t>
  </si>
  <si>
    <t>Total 60401 · Alderman Court Operating</t>
  </si>
  <si>
    <t>Total 604 · Alderman Court Expenses</t>
  </si>
  <si>
    <t>605 · Lifeguards</t>
  </si>
  <si>
    <t>60501 · Lifeguards Operating</t>
  </si>
  <si>
    <t>6050013 · Maintenance Equip &amp; Materials</t>
  </si>
  <si>
    <t>6050030 · Uniforms</t>
  </si>
  <si>
    <t>605A · Administrative Beach Safety</t>
  </si>
  <si>
    <t>6050070 · Insurance</t>
  </si>
  <si>
    <t>6050180 · Supplies</t>
  </si>
  <si>
    <t>Total 605A · Administrative Beach Safety</t>
  </si>
  <si>
    <t>605P · Payroll &amp; HR Expenses</t>
  </si>
  <si>
    <t>6050010 · Salaries &amp; Wages</t>
  </si>
  <si>
    <t>6050020 · Employee Benefits</t>
  </si>
  <si>
    <t>6050050 · Payroll Taxes</t>
  </si>
  <si>
    <t>Total 605P · Payroll &amp; HR Expenses</t>
  </si>
  <si>
    <t>Total 60501 · Lifeguards Operating</t>
  </si>
  <si>
    <t>Total 605 · Lifeguards</t>
  </si>
  <si>
    <t>606 · Code Enforcement</t>
  </si>
  <si>
    <t>6060210 · Misc</t>
  </si>
  <si>
    <t>6060310 · Legal Fees BOA</t>
  </si>
  <si>
    <t>606A · Administrative Code Enforcement</t>
  </si>
  <si>
    <t>6060070 · Insurance</t>
  </si>
  <si>
    <t>6060150 · Telephone</t>
  </si>
  <si>
    <t>6060180 · Supplies</t>
  </si>
  <si>
    <t>Total 606A · Administrative Code Enforcement</t>
  </si>
  <si>
    <t>606P · Payroll &amp; HR Expenses</t>
  </si>
  <si>
    <t>6060010 · Salaries &amp; Wages</t>
  </si>
  <si>
    <t>6060020 · Employee Benefits</t>
  </si>
  <si>
    <t>6060050 · Payroll Taxes</t>
  </si>
  <si>
    <t>Total 606P · Payroll &amp; HR Expenses</t>
  </si>
  <si>
    <t>606V · Vehicle Expenses</t>
  </si>
  <si>
    <t>6060110 · Gasoline &amp; Mileage Reimb</t>
  </si>
  <si>
    <t>Total 606V · Vehicle Expenses</t>
  </si>
  <si>
    <t>Total 606 · Code Enforcement</t>
  </si>
  <si>
    <t>607 · Life Saving Station</t>
  </si>
  <si>
    <t>607B · Building Expenses</t>
  </si>
  <si>
    <t>6070130 · Building Maintenance &amp; Repairs</t>
  </si>
  <si>
    <t>6070500 · All Utilities</t>
  </si>
  <si>
    <t>Total 607B · Building Expenses</t>
  </si>
  <si>
    <t>Total 607 · Life Saving Station</t>
  </si>
  <si>
    <t>608 · Seasonal PD</t>
  </si>
  <si>
    <t>60801 · Seasonal PD Operating</t>
  </si>
  <si>
    <t>6080030 · Uniforms</t>
  </si>
  <si>
    <t>6080210 · Misc</t>
  </si>
  <si>
    <t>6080250 · Drug Testing</t>
  </si>
  <si>
    <t>608A · Administrative Monitors</t>
  </si>
  <si>
    <t>6080070 · Insurance</t>
  </si>
  <si>
    <t>Total 608A · Administrative Monitors</t>
  </si>
  <si>
    <t>608P · Payroll &amp; HR Expenses</t>
  </si>
  <si>
    <t>6080010 · Salaries &amp; Wages</t>
  </si>
  <si>
    <t>6080050 · Payroll Taxes</t>
  </si>
  <si>
    <t>Total 608P · Payroll &amp; HR Expenses</t>
  </si>
  <si>
    <t>Total 60801 · Seasonal PD Operating</t>
  </si>
  <si>
    <t>Total 608 · Seasonal PD</t>
  </si>
  <si>
    <t>609 · Town Operating</t>
  </si>
  <si>
    <t>6090100 · Equipment/Asset  Purchase</t>
  </si>
  <si>
    <t>6090103 · Other OperatingCosts-Bayard Ave</t>
  </si>
  <si>
    <t>6090105 · Parking Meter Debt &amp; Interest</t>
  </si>
  <si>
    <t>Total 609 · Town Operating</t>
  </si>
  <si>
    <t>Total Expense</t>
  </si>
  <si>
    <t>Net Ordinary Income</t>
  </si>
  <si>
    <t>Other Income/Expense</t>
  </si>
  <si>
    <t>Other Income</t>
  </si>
  <si>
    <t>9020000 · Police Below-The-Line</t>
  </si>
  <si>
    <t>9020010 · COPS Grant</t>
  </si>
  <si>
    <t>9020011 · COPS Grant Payroll</t>
  </si>
  <si>
    <t>9020020 · Reimb Police Wages - Income</t>
  </si>
  <si>
    <t>9020021 · Reimb Police Wages - Payroll</t>
  </si>
  <si>
    <t>9020030 · Police Running&amp;Other Event Fees</t>
  </si>
  <si>
    <t>9020031 · Police Run&amp;OtherEvents- Payroll</t>
  </si>
  <si>
    <t>Total 9020000 · Police Below-The-Line</t>
  </si>
  <si>
    <t>Total Other Income</t>
  </si>
  <si>
    <t>Net Other Income</t>
  </si>
  <si>
    <t>Net Income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</si>
</sst>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color rgb="FF000000"/>
      <name val="Arial Unicode MS"/>
      <family val="2"/>
    </font>
    <font>
      <sz val="12"/>
      <color theme="1"/>
      <name val="Arial Unicode MS"/>
      <family val="2"/>
    </font>
    <font>
      <sz val="12"/>
      <color rgb="FF00000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1" fillId="0" borderId="0" xfId="0" applyNumberFormat="1" applyFont="1"/>
    <xf numFmtId="49" fontId="2" fillId="0" borderId="1" xfId="0" applyNumberFormat="1" applyFont="1" applyBorder="1" applyAlignment="1">
      <alignment horizontal="centerContinuous"/>
    </xf>
    <xf numFmtId="0" fontId="2" fillId="0" borderId="0" xfId="0" applyFont="1"/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3" fillId="0" borderId="0" xfId="0" applyNumberFormat="1" applyFont="1"/>
    <xf numFmtId="0" fontId="1" fillId="0" borderId="0" xfId="0" applyFont="1"/>
    <xf numFmtId="0" fontId="1" fillId="0" borderId="0" xfId="0" applyNumberFormat="1" applyFont="1"/>
    <xf numFmtId="0" fontId="2" fillId="0" borderId="0" xfId="0" applyNumberFormat="1" applyFont="1"/>
    <xf numFmtId="3" fontId="2" fillId="0" borderId="0" xfId="0" applyNumberFormat="1" applyFont="1" applyBorder="1" applyAlignment="1">
      <alignment horizontal="centerContinuous"/>
    </xf>
    <xf numFmtId="3" fontId="1" fillId="0" borderId="2" xfId="0" applyNumberFormat="1" applyFont="1" applyBorder="1" applyAlignment="1">
      <alignment horizontal="center"/>
    </xf>
    <xf numFmtId="3" fontId="3" fillId="0" borderId="0" xfId="0" applyNumberFormat="1" applyFont="1"/>
    <xf numFmtId="3" fontId="3" fillId="0" borderId="3" xfId="0" applyNumberFormat="1" applyFont="1" applyBorder="1"/>
    <xf numFmtId="3" fontId="3" fillId="0" borderId="0" xfId="0" applyNumberFormat="1" applyFont="1" applyBorder="1"/>
    <xf numFmtId="3" fontId="3" fillId="0" borderId="4" xfId="0" applyNumberFormat="1" applyFont="1" applyBorder="1"/>
    <xf numFmtId="3" fontId="3" fillId="0" borderId="5" xfId="0" applyNumberFormat="1" applyFont="1" applyBorder="1"/>
    <xf numFmtId="3" fontId="2" fillId="0" borderId="0" xfId="0" applyNumberFormat="1" applyFont="1"/>
    <xf numFmtId="49" fontId="1" fillId="2" borderId="0" xfId="0" applyNumberFormat="1" applyFont="1" applyFill="1"/>
    <xf numFmtId="3" fontId="1" fillId="2" borderId="0" xfId="0" applyNumberFormat="1" applyFont="1" applyFill="1"/>
    <xf numFmtId="49" fontId="1" fillId="3" borderId="0" xfId="0" applyNumberFormat="1" applyFont="1" applyFill="1"/>
    <xf numFmtId="3" fontId="1" fillId="3" borderId="0" xfId="0" applyNumberFormat="1" applyFont="1" applyFill="1"/>
    <xf numFmtId="3" fontId="1" fillId="3" borderId="5" xfId="0" applyNumberFormat="1" applyFont="1" applyFill="1" applyBorder="1"/>
    <xf numFmtId="3" fontId="1" fillId="2" borderId="4" xfId="0" applyNumberFormat="1" applyFont="1" applyFill="1" applyBorder="1"/>
    <xf numFmtId="3" fontId="1" fillId="2" borderId="6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1"/>
  <sheetViews>
    <sheetView tabSelected="1" workbookViewId="0">
      <pane xSplit="8" ySplit="2" topLeftCell="I3" activePane="bottomRight" state="frozenSplit"/>
      <selection pane="topRight" activeCell="I1" sqref="I1"/>
      <selection pane="bottomLeft" activeCell="A3" sqref="A3"/>
      <selection pane="bottomRight" activeCell="I3" sqref="I3"/>
    </sheetView>
  </sheetViews>
  <sheetFormatPr defaultRowHeight="17.25" outlineLevelRow="4" outlineLevelCol="1"/>
  <cols>
    <col min="1" max="7" width="3" style="9" customWidth="1"/>
    <col min="8" max="8" width="49.7109375" style="9" customWidth="1"/>
    <col min="9" max="9" width="16" style="18" bestFit="1" customWidth="1" outlineLevel="1"/>
    <col min="10" max="10" width="2.28515625" style="10" customWidth="1" outlineLevel="1"/>
    <col min="11" max="11" width="16" style="18" bestFit="1" customWidth="1" outlineLevel="1"/>
    <col min="12" max="12" width="2.28515625" style="10" customWidth="1" outlineLevel="1"/>
    <col min="13" max="13" width="12.42578125" style="18" bestFit="1" customWidth="1" outlineLevel="1"/>
    <col min="14" max="14" width="2.28515625" style="10" customWidth="1"/>
    <col min="15" max="16384" width="9.140625" style="3"/>
  </cols>
  <sheetData>
    <row r="1" spans="1:14" ht="18" thickBot="1">
      <c r="A1" s="1"/>
      <c r="B1" s="1"/>
      <c r="C1" s="1"/>
      <c r="D1" s="1"/>
      <c r="E1" s="1"/>
      <c r="F1" s="1"/>
      <c r="G1" s="1"/>
      <c r="H1" s="1"/>
      <c r="I1" s="11"/>
      <c r="J1" s="2"/>
      <c r="K1" s="11"/>
      <c r="L1" s="2"/>
      <c r="M1" s="11"/>
      <c r="N1" s="2"/>
    </row>
    <row r="2" spans="1:14" s="6" customFormat="1" ht="18.75" thickTop="1" thickBot="1">
      <c r="A2" s="4"/>
      <c r="B2" s="4"/>
      <c r="C2" s="4"/>
      <c r="D2" s="4"/>
      <c r="E2" s="4"/>
      <c r="F2" s="4"/>
      <c r="G2" s="4"/>
      <c r="H2" s="4"/>
      <c r="I2" s="12" t="s">
        <v>0</v>
      </c>
      <c r="J2" s="5"/>
      <c r="K2" s="12" t="s">
        <v>1</v>
      </c>
      <c r="L2" s="5"/>
      <c r="M2" s="12" t="s">
        <v>2</v>
      </c>
      <c r="N2" s="7"/>
    </row>
    <row r="3" spans="1:14" ht="18" thickTop="1">
      <c r="A3" s="1"/>
      <c r="B3" s="1" t="s">
        <v>3</v>
      </c>
      <c r="C3" s="1"/>
      <c r="D3" s="1"/>
      <c r="E3" s="1"/>
      <c r="F3" s="1"/>
      <c r="G3" s="1"/>
      <c r="H3" s="1"/>
      <c r="I3" s="13"/>
      <c r="J3" s="7"/>
      <c r="K3" s="13"/>
      <c r="L3" s="7"/>
      <c r="M3" s="13"/>
      <c r="N3" s="7"/>
    </row>
    <row r="4" spans="1:14" outlineLevel="1">
      <c r="A4" s="1"/>
      <c r="B4" s="1"/>
      <c r="C4" s="1"/>
      <c r="D4" s="1" t="s">
        <v>4</v>
      </c>
      <c r="E4" s="1"/>
      <c r="F4" s="1"/>
      <c r="G4" s="1"/>
      <c r="H4" s="1"/>
      <c r="I4" s="13"/>
      <c r="J4" s="7"/>
      <c r="K4" s="13"/>
      <c r="L4" s="7"/>
      <c r="M4" s="13"/>
      <c r="N4" s="7"/>
    </row>
    <row r="5" spans="1:14" outlineLevel="2">
      <c r="A5" s="1"/>
      <c r="B5" s="1"/>
      <c r="C5" s="1"/>
      <c r="D5" s="1"/>
      <c r="E5" s="1" t="s">
        <v>5</v>
      </c>
      <c r="F5" s="1"/>
      <c r="G5" s="1"/>
      <c r="H5" s="1"/>
      <c r="I5" s="13"/>
      <c r="J5" s="7"/>
      <c r="K5" s="13"/>
      <c r="L5" s="7"/>
      <c r="M5" s="13"/>
      <c r="N5" s="7"/>
    </row>
    <row r="6" spans="1:14" outlineLevel="2">
      <c r="A6" s="1"/>
      <c r="B6" s="1"/>
      <c r="C6" s="1"/>
      <c r="D6" s="1"/>
      <c r="E6" s="1"/>
      <c r="F6" s="1" t="s">
        <v>6</v>
      </c>
      <c r="G6" s="1"/>
      <c r="H6" s="1"/>
      <c r="I6" s="13">
        <v>68748.92</v>
      </c>
      <c r="J6" s="7"/>
      <c r="K6" s="13">
        <v>62605.55</v>
      </c>
      <c r="L6" s="7"/>
      <c r="M6" s="13">
        <f>ROUND((I6-K6),5)</f>
        <v>6143.37</v>
      </c>
      <c r="N6" s="7"/>
    </row>
    <row r="7" spans="1:14" outlineLevel="2">
      <c r="A7" s="1"/>
      <c r="B7" s="1"/>
      <c r="C7" s="1"/>
      <c r="D7" s="1"/>
      <c r="E7" s="1"/>
      <c r="F7" s="1" t="s">
        <v>7</v>
      </c>
      <c r="G7" s="1"/>
      <c r="H7" s="1"/>
      <c r="I7" s="13">
        <v>21193.95</v>
      </c>
      <c r="J7" s="7"/>
      <c r="K7" s="13">
        <v>8896.89</v>
      </c>
      <c r="L7" s="7"/>
      <c r="M7" s="13">
        <f>ROUND((I7-K7),5)</f>
        <v>12297.06</v>
      </c>
      <c r="N7" s="7"/>
    </row>
    <row r="8" spans="1:14" outlineLevel="3">
      <c r="A8" s="1"/>
      <c r="B8" s="1"/>
      <c r="C8" s="1"/>
      <c r="D8" s="1"/>
      <c r="E8" s="1"/>
      <c r="F8" s="1" t="s">
        <v>8</v>
      </c>
      <c r="G8" s="1"/>
      <c r="H8" s="1"/>
      <c r="I8" s="13"/>
      <c r="J8" s="7"/>
      <c r="K8" s="13"/>
      <c r="L8" s="7"/>
      <c r="M8" s="13"/>
      <c r="N8" s="7"/>
    </row>
    <row r="9" spans="1:14" outlineLevel="3">
      <c r="A9" s="1"/>
      <c r="B9" s="1"/>
      <c r="C9" s="1"/>
      <c r="D9" s="1"/>
      <c r="E9" s="1"/>
      <c r="F9" s="1"/>
      <c r="G9" s="1" t="s">
        <v>9</v>
      </c>
      <c r="H9" s="1"/>
      <c r="I9" s="13">
        <v>27966</v>
      </c>
      <c r="J9" s="7"/>
      <c r="K9" s="13">
        <v>27263.01</v>
      </c>
      <c r="L9" s="7"/>
      <c r="M9" s="13">
        <f t="shared" ref="M9:M15" si="0">ROUND((I9-K9),5)</f>
        <v>702.99</v>
      </c>
      <c r="N9" s="7"/>
    </row>
    <row r="10" spans="1:14" outlineLevel="3">
      <c r="A10" s="1"/>
      <c r="B10" s="1"/>
      <c r="C10" s="1"/>
      <c r="D10" s="1"/>
      <c r="E10" s="1"/>
      <c r="F10" s="1"/>
      <c r="G10" s="1" t="s">
        <v>10</v>
      </c>
      <c r="H10" s="1"/>
      <c r="I10" s="13">
        <v>67705.95</v>
      </c>
      <c r="J10" s="7"/>
      <c r="K10" s="13">
        <v>49130.5</v>
      </c>
      <c r="L10" s="7"/>
      <c r="M10" s="13">
        <f t="shared" si="0"/>
        <v>18575.45</v>
      </c>
      <c r="N10" s="7"/>
    </row>
    <row r="11" spans="1:14" ht="18" outlineLevel="3" thickBot="1">
      <c r="A11" s="1"/>
      <c r="B11" s="1"/>
      <c r="C11" s="1"/>
      <c r="D11" s="1"/>
      <c r="E11" s="1"/>
      <c r="F11" s="1"/>
      <c r="G11" s="1" t="s">
        <v>11</v>
      </c>
      <c r="H11" s="1"/>
      <c r="I11" s="14">
        <v>763</v>
      </c>
      <c r="J11" s="7"/>
      <c r="K11" s="14">
        <v>5626</v>
      </c>
      <c r="L11" s="7"/>
      <c r="M11" s="14">
        <f t="shared" si="0"/>
        <v>-4863</v>
      </c>
      <c r="N11" s="7"/>
    </row>
    <row r="12" spans="1:14" outlineLevel="2">
      <c r="A12" s="1"/>
      <c r="B12" s="1"/>
      <c r="C12" s="1"/>
      <c r="D12" s="1"/>
      <c r="E12" s="1"/>
      <c r="F12" s="1" t="s">
        <v>12</v>
      </c>
      <c r="G12" s="1"/>
      <c r="H12" s="1"/>
      <c r="I12" s="13">
        <f>ROUND(SUM(I8:I11),5)</f>
        <v>96434.95</v>
      </c>
      <c r="J12" s="7"/>
      <c r="K12" s="13">
        <f>ROUND(SUM(K8:K11),5)</f>
        <v>82019.509999999995</v>
      </c>
      <c r="L12" s="7"/>
      <c r="M12" s="13">
        <f t="shared" si="0"/>
        <v>14415.44</v>
      </c>
      <c r="N12" s="7"/>
    </row>
    <row r="13" spans="1:14" ht="30" customHeight="1" outlineLevel="2">
      <c r="A13" s="1"/>
      <c r="B13" s="1"/>
      <c r="C13" s="1"/>
      <c r="D13" s="1"/>
      <c r="E13" s="1"/>
      <c r="F13" s="1" t="s">
        <v>13</v>
      </c>
      <c r="G13" s="1"/>
      <c r="H13" s="1"/>
      <c r="I13" s="13">
        <v>6524.45</v>
      </c>
      <c r="J13" s="7"/>
      <c r="K13" s="13">
        <v>5797.84</v>
      </c>
      <c r="L13" s="7"/>
      <c r="M13" s="13">
        <f t="shared" si="0"/>
        <v>726.61</v>
      </c>
      <c r="N13" s="7"/>
    </row>
    <row r="14" spans="1:14" outlineLevel="2">
      <c r="A14" s="1"/>
      <c r="B14" s="1"/>
      <c r="C14" s="1"/>
      <c r="D14" s="1"/>
      <c r="E14" s="1"/>
      <c r="F14" s="1" t="s">
        <v>14</v>
      </c>
      <c r="G14" s="1"/>
      <c r="H14" s="1"/>
      <c r="I14" s="13">
        <v>1020</v>
      </c>
      <c r="J14" s="7"/>
      <c r="K14" s="13">
        <v>960</v>
      </c>
      <c r="L14" s="7"/>
      <c r="M14" s="13">
        <f t="shared" si="0"/>
        <v>60</v>
      </c>
      <c r="N14" s="7"/>
    </row>
    <row r="15" spans="1:14" outlineLevel="2">
      <c r="A15" s="1"/>
      <c r="B15" s="1"/>
      <c r="C15" s="1"/>
      <c r="D15" s="1"/>
      <c r="E15" s="1"/>
      <c r="F15" s="1" t="s">
        <v>15</v>
      </c>
      <c r="G15" s="1"/>
      <c r="H15" s="1"/>
      <c r="I15" s="13">
        <v>0</v>
      </c>
      <c r="J15" s="7"/>
      <c r="K15" s="13">
        <v>225</v>
      </c>
      <c r="L15" s="7"/>
      <c r="M15" s="13">
        <f t="shared" si="0"/>
        <v>-225</v>
      </c>
      <c r="N15" s="7"/>
    </row>
    <row r="16" spans="1:14" outlineLevel="3">
      <c r="A16" s="1"/>
      <c r="B16" s="1"/>
      <c r="C16" s="1"/>
      <c r="D16" s="1"/>
      <c r="E16" s="1"/>
      <c r="F16" s="1" t="s">
        <v>16</v>
      </c>
      <c r="G16" s="1"/>
      <c r="H16" s="1"/>
      <c r="I16" s="13"/>
      <c r="J16" s="7"/>
      <c r="K16" s="13"/>
      <c r="L16" s="7"/>
      <c r="M16" s="13"/>
      <c r="N16" s="7"/>
    </row>
    <row r="17" spans="1:14" outlineLevel="3">
      <c r="A17" s="1"/>
      <c r="B17" s="1"/>
      <c r="C17" s="1"/>
      <c r="D17" s="1"/>
      <c r="E17" s="1"/>
      <c r="F17" s="1"/>
      <c r="G17" s="1" t="s">
        <v>17</v>
      </c>
      <c r="H17" s="1"/>
      <c r="I17" s="13">
        <v>228141</v>
      </c>
      <c r="J17" s="7"/>
      <c r="K17" s="13">
        <v>226185</v>
      </c>
      <c r="L17" s="7"/>
      <c r="M17" s="13">
        <f t="shared" ref="M17:M30" si="1">ROUND((I17-K17),5)</f>
        <v>1956</v>
      </c>
      <c r="N17" s="7"/>
    </row>
    <row r="18" spans="1:14" ht="18" outlineLevel="3" thickBot="1">
      <c r="A18" s="1"/>
      <c r="B18" s="1"/>
      <c r="C18" s="1"/>
      <c r="D18" s="1"/>
      <c r="E18" s="1"/>
      <c r="F18" s="1"/>
      <c r="G18" s="1" t="s">
        <v>18</v>
      </c>
      <c r="H18" s="1"/>
      <c r="I18" s="14">
        <v>9876</v>
      </c>
      <c r="J18" s="7"/>
      <c r="K18" s="14">
        <v>42117</v>
      </c>
      <c r="L18" s="7"/>
      <c r="M18" s="14">
        <f t="shared" si="1"/>
        <v>-32241</v>
      </c>
      <c r="N18" s="7"/>
    </row>
    <row r="19" spans="1:14" outlineLevel="2">
      <c r="A19" s="1"/>
      <c r="B19" s="1"/>
      <c r="C19" s="1"/>
      <c r="D19" s="1"/>
      <c r="E19" s="1"/>
      <c r="F19" s="1" t="s">
        <v>19</v>
      </c>
      <c r="G19" s="1"/>
      <c r="H19" s="1"/>
      <c r="I19" s="13">
        <f>ROUND(SUM(I16:I18),5)</f>
        <v>238017</v>
      </c>
      <c r="J19" s="7"/>
      <c r="K19" s="13">
        <f>ROUND(SUM(K16:K18),5)</f>
        <v>268302</v>
      </c>
      <c r="L19" s="7"/>
      <c r="M19" s="13">
        <f t="shared" si="1"/>
        <v>-30285</v>
      </c>
      <c r="N19" s="7"/>
    </row>
    <row r="20" spans="1:14" ht="30" customHeight="1" outlineLevel="2">
      <c r="A20" s="1"/>
      <c r="B20" s="1"/>
      <c r="C20" s="1"/>
      <c r="D20" s="1"/>
      <c r="E20" s="1"/>
      <c r="F20" s="1" t="s">
        <v>20</v>
      </c>
      <c r="G20" s="1"/>
      <c r="H20" s="1"/>
      <c r="I20" s="13">
        <v>15024.47</v>
      </c>
      <c r="J20" s="7"/>
      <c r="K20" s="13">
        <v>9428.9699999999993</v>
      </c>
      <c r="L20" s="7"/>
      <c r="M20" s="13">
        <f t="shared" si="1"/>
        <v>5595.5</v>
      </c>
      <c r="N20" s="7"/>
    </row>
    <row r="21" spans="1:14" outlineLevel="2">
      <c r="A21" s="1"/>
      <c r="B21" s="1"/>
      <c r="C21" s="1"/>
      <c r="D21" s="1"/>
      <c r="E21" s="1"/>
      <c r="F21" s="1" t="s">
        <v>21</v>
      </c>
      <c r="G21" s="1"/>
      <c r="H21" s="1"/>
      <c r="I21" s="13">
        <v>11790</v>
      </c>
      <c r="J21" s="7"/>
      <c r="K21" s="13">
        <v>17850</v>
      </c>
      <c r="L21" s="7"/>
      <c r="M21" s="13">
        <f t="shared" si="1"/>
        <v>-6060</v>
      </c>
      <c r="N21" s="7"/>
    </row>
    <row r="22" spans="1:14" outlineLevel="2">
      <c r="A22" s="1"/>
      <c r="B22" s="1"/>
      <c r="C22" s="1"/>
      <c r="D22" s="1"/>
      <c r="E22" s="1"/>
      <c r="F22" s="1" t="s">
        <v>22</v>
      </c>
      <c r="G22" s="1"/>
      <c r="H22" s="1"/>
      <c r="I22" s="13">
        <v>160</v>
      </c>
      <c r="J22" s="7"/>
      <c r="K22" s="13">
        <v>240</v>
      </c>
      <c r="L22" s="7"/>
      <c r="M22" s="13">
        <f t="shared" si="1"/>
        <v>-80</v>
      </c>
      <c r="N22" s="7"/>
    </row>
    <row r="23" spans="1:14" outlineLevel="2">
      <c r="A23" s="1"/>
      <c r="B23" s="1"/>
      <c r="C23" s="1"/>
      <c r="D23" s="1"/>
      <c r="E23" s="1"/>
      <c r="F23" s="1" t="s">
        <v>23</v>
      </c>
      <c r="G23" s="1"/>
      <c r="H23" s="1"/>
      <c r="I23" s="13">
        <v>15611.65</v>
      </c>
      <c r="J23" s="7"/>
      <c r="K23" s="13">
        <v>7093.15</v>
      </c>
      <c r="L23" s="7"/>
      <c r="M23" s="13">
        <f t="shared" si="1"/>
        <v>8518.5</v>
      </c>
      <c r="N23" s="7"/>
    </row>
    <row r="24" spans="1:14" outlineLevel="2">
      <c r="A24" s="1"/>
      <c r="B24" s="1"/>
      <c r="C24" s="1"/>
      <c r="D24" s="1"/>
      <c r="E24" s="1"/>
      <c r="F24" s="1" t="s">
        <v>24</v>
      </c>
      <c r="G24" s="1"/>
      <c r="H24" s="1"/>
      <c r="I24" s="13">
        <v>5305.5</v>
      </c>
      <c r="J24" s="7"/>
      <c r="K24" s="13">
        <v>4724</v>
      </c>
      <c r="L24" s="7"/>
      <c r="M24" s="13">
        <f t="shared" si="1"/>
        <v>581.5</v>
      </c>
      <c r="N24" s="7"/>
    </row>
    <row r="25" spans="1:14" outlineLevel="2">
      <c r="A25" s="1"/>
      <c r="B25" s="1"/>
      <c r="C25" s="1"/>
      <c r="D25" s="1"/>
      <c r="E25" s="1"/>
      <c r="F25" s="1" t="s">
        <v>25</v>
      </c>
      <c r="G25" s="1"/>
      <c r="H25" s="1"/>
      <c r="I25" s="13">
        <v>-4112.8</v>
      </c>
      <c r="J25" s="7"/>
      <c r="K25" s="13">
        <v>-218.75</v>
      </c>
      <c r="L25" s="7"/>
      <c r="M25" s="13">
        <f t="shared" si="1"/>
        <v>-3894.05</v>
      </c>
      <c r="N25" s="7"/>
    </row>
    <row r="26" spans="1:14" outlineLevel="2">
      <c r="A26" s="1"/>
      <c r="B26" s="1"/>
      <c r="C26" s="1"/>
      <c r="D26" s="1"/>
      <c r="E26" s="1"/>
      <c r="F26" s="1" t="s">
        <v>26</v>
      </c>
      <c r="G26" s="1"/>
      <c r="H26" s="1"/>
      <c r="I26" s="13">
        <v>0</v>
      </c>
      <c r="J26" s="7"/>
      <c r="K26" s="13">
        <v>3658.5</v>
      </c>
      <c r="L26" s="7"/>
      <c r="M26" s="13">
        <f t="shared" si="1"/>
        <v>-3658.5</v>
      </c>
      <c r="N26" s="7"/>
    </row>
    <row r="27" spans="1:14" outlineLevel="2">
      <c r="A27" s="1"/>
      <c r="B27" s="1"/>
      <c r="C27" s="1"/>
      <c r="D27" s="1"/>
      <c r="E27" s="1"/>
      <c r="F27" s="1" t="s">
        <v>27</v>
      </c>
      <c r="G27" s="1"/>
      <c r="H27" s="1"/>
      <c r="I27" s="13">
        <v>885</v>
      </c>
      <c r="J27" s="7"/>
      <c r="K27" s="13">
        <v>395.35</v>
      </c>
      <c r="L27" s="7"/>
      <c r="M27" s="13">
        <f t="shared" si="1"/>
        <v>489.65</v>
      </c>
      <c r="N27" s="7"/>
    </row>
    <row r="28" spans="1:14" outlineLevel="2">
      <c r="A28" s="1"/>
      <c r="B28" s="1"/>
      <c r="C28" s="1"/>
      <c r="D28" s="1"/>
      <c r="E28" s="1"/>
      <c r="F28" s="1" t="s">
        <v>28</v>
      </c>
      <c r="G28" s="1"/>
      <c r="H28" s="1"/>
      <c r="I28" s="13">
        <v>198.75</v>
      </c>
      <c r="J28" s="7"/>
      <c r="K28" s="13">
        <v>445</v>
      </c>
      <c r="L28" s="7"/>
      <c r="M28" s="13">
        <f t="shared" si="1"/>
        <v>-246.25</v>
      </c>
      <c r="N28" s="7"/>
    </row>
    <row r="29" spans="1:14" outlineLevel="2">
      <c r="A29" s="1"/>
      <c r="B29" s="1"/>
      <c r="C29" s="1"/>
      <c r="D29" s="1"/>
      <c r="E29" s="1"/>
      <c r="F29" s="1" t="s">
        <v>29</v>
      </c>
      <c r="G29" s="1"/>
      <c r="H29" s="1"/>
      <c r="I29" s="13">
        <v>798.96</v>
      </c>
      <c r="J29" s="7"/>
      <c r="K29" s="13">
        <v>0</v>
      </c>
      <c r="L29" s="7"/>
      <c r="M29" s="13">
        <f t="shared" si="1"/>
        <v>798.96</v>
      </c>
      <c r="N29" s="7"/>
    </row>
    <row r="30" spans="1:14" outlineLevel="2">
      <c r="A30" s="1"/>
      <c r="B30" s="1"/>
      <c r="C30" s="1"/>
      <c r="D30" s="1"/>
      <c r="E30" s="1"/>
      <c r="F30" s="1" t="s">
        <v>30</v>
      </c>
      <c r="G30" s="1"/>
      <c r="H30" s="1"/>
      <c r="I30" s="13">
        <v>39783.589999999997</v>
      </c>
      <c r="J30" s="7"/>
      <c r="K30" s="13">
        <v>18993.86</v>
      </c>
      <c r="L30" s="7"/>
      <c r="M30" s="13">
        <f t="shared" si="1"/>
        <v>20789.73</v>
      </c>
      <c r="N30" s="7"/>
    </row>
    <row r="31" spans="1:14" outlineLevel="3">
      <c r="A31" s="1"/>
      <c r="B31" s="1"/>
      <c r="C31" s="1"/>
      <c r="D31" s="1"/>
      <c r="E31" s="1"/>
      <c r="F31" s="1" t="s">
        <v>31</v>
      </c>
      <c r="G31" s="1"/>
      <c r="H31" s="1"/>
      <c r="I31" s="13"/>
      <c r="J31" s="7"/>
      <c r="K31" s="13"/>
      <c r="L31" s="7"/>
      <c r="M31" s="13"/>
      <c r="N31" s="7"/>
    </row>
    <row r="32" spans="1:14" outlineLevel="3">
      <c r="A32" s="1"/>
      <c r="B32" s="1"/>
      <c r="C32" s="1"/>
      <c r="D32" s="1"/>
      <c r="E32" s="1"/>
      <c r="F32" s="1"/>
      <c r="G32" s="1" t="s">
        <v>32</v>
      </c>
      <c r="H32" s="1"/>
      <c r="I32" s="13">
        <v>23.21</v>
      </c>
      <c r="J32" s="7"/>
      <c r="K32" s="13">
        <v>118.11</v>
      </c>
      <c r="L32" s="7"/>
      <c r="M32" s="13">
        <f t="shared" ref="M32:M41" si="2">ROUND((I32-K32),5)</f>
        <v>-94.9</v>
      </c>
      <c r="N32" s="7"/>
    </row>
    <row r="33" spans="1:14" outlineLevel="3">
      <c r="A33" s="1"/>
      <c r="B33" s="1"/>
      <c r="C33" s="1"/>
      <c r="D33" s="1"/>
      <c r="E33" s="1"/>
      <c r="F33" s="1"/>
      <c r="G33" s="1" t="s">
        <v>33</v>
      </c>
      <c r="H33" s="1"/>
      <c r="I33" s="13">
        <v>-2370.14</v>
      </c>
      <c r="J33" s="7"/>
      <c r="K33" s="13">
        <v>0</v>
      </c>
      <c r="L33" s="7"/>
      <c r="M33" s="13">
        <f t="shared" si="2"/>
        <v>-2370.14</v>
      </c>
      <c r="N33" s="7"/>
    </row>
    <row r="34" spans="1:14" outlineLevel="3">
      <c r="A34" s="1"/>
      <c r="B34" s="1"/>
      <c r="C34" s="1"/>
      <c r="D34" s="1"/>
      <c r="E34" s="1"/>
      <c r="F34" s="1"/>
      <c r="G34" s="1" t="s">
        <v>34</v>
      </c>
      <c r="H34" s="1"/>
      <c r="I34" s="13">
        <v>0</v>
      </c>
      <c r="J34" s="7"/>
      <c r="K34" s="13">
        <v>-8435.66</v>
      </c>
      <c r="L34" s="7"/>
      <c r="M34" s="13">
        <f t="shared" si="2"/>
        <v>8435.66</v>
      </c>
      <c r="N34" s="7"/>
    </row>
    <row r="35" spans="1:14" outlineLevel="3">
      <c r="A35" s="1"/>
      <c r="B35" s="1"/>
      <c r="C35" s="1"/>
      <c r="D35" s="1"/>
      <c r="E35" s="1"/>
      <c r="F35" s="1"/>
      <c r="G35" s="1" t="s">
        <v>35</v>
      </c>
      <c r="H35" s="1"/>
      <c r="I35" s="13">
        <v>36</v>
      </c>
      <c r="J35" s="7"/>
      <c r="K35" s="13">
        <v>86</v>
      </c>
      <c r="L35" s="7"/>
      <c r="M35" s="13">
        <f t="shared" si="2"/>
        <v>-50</v>
      </c>
      <c r="N35" s="7"/>
    </row>
    <row r="36" spans="1:14" outlineLevel="3">
      <c r="A36" s="1"/>
      <c r="B36" s="1"/>
      <c r="C36" s="1"/>
      <c r="D36" s="1"/>
      <c r="E36" s="1"/>
      <c r="F36" s="1"/>
      <c r="G36" s="1" t="s">
        <v>36</v>
      </c>
      <c r="H36" s="1"/>
      <c r="I36" s="13">
        <v>0</v>
      </c>
      <c r="J36" s="7"/>
      <c r="K36" s="13">
        <v>31.9</v>
      </c>
      <c r="L36" s="7"/>
      <c r="M36" s="13">
        <f t="shared" si="2"/>
        <v>-31.9</v>
      </c>
      <c r="N36" s="7"/>
    </row>
    <row r="37" spans="1:14" outlineLevel="3">
      <c r="A37" s="1"/>
      <c r="B37" s="1"/>
      <c r="C37" s="1"/>
      <c r="D37" s="1"/>
      <c r="E37" s="1"/>
      <c r="F37" s="1"/>
      <c r="G37" s="1" t="s">
        <v>37</v>
      </c>
      <c r="H37" s="1"/>
      <c r="I37" s="13">
        <v>77</v>
      </c>
      <c r="J37" s="7"/>
      <c r="K37" s="13">
        <v>0</v>
      </c>
      <c r="L37" s="7"/>
      <c r="M37" s="13">
        <f t="shared" si="2"/>
        <v>77</v>
      </c>
      <c r="N37" s="7"/>
    </row>
    <row r="38" spans="1:14" outlineLevel="3">
      <c r="A38" s="1"/>
      <c r="B38" s="1"/>
      <c r="C38" s="1"/>
      <c r="D38" s="1"/>
      <c r="E38" s="1"/>
      <c r="F38" s="1"/>
      <c r="G38" s="1" t="s">
        <v>38</v>
      </c>
      <c r="H38" s="1"/>
      <c r="I38" s="13">
        <v>5010</v>
      </c>
      <c r="J38" s="7"/>
      <c r="K38" s="13">
        <v>5220</v>
      </c>
      <c r="L38" s="7"/>
      <c r="M38" s="13">
        <f t="shared" si="2"/>
        <v>-210</v>
      </c>
      <c r="N38" s="7"/>
    </row>
    <row r="39" spans="1:14" ht="18" outlineLevel="3" thickBot="1">
      <c r="A39" s="1"/>
      <c r="B39" s="1"/>
      <c r="C39" s="1"/>
      <c r="D39" s="1"/>
      <c r="E39" s="1"/>
      <c r="F39" s="1"/>
      <c r="G39" s="1" t="s">
        <v>39</v>
      </c>
      <c r="H39" s="1"/>
      <c r="I39" s="15">
        <v>114.99</v>
      </c>
      <c r="J39" s="7"/>
      <c r="K39" s="15">
        <v>0</v>
      </c>
      <c r="L39" s="7"/>
      <c r="M39" s="15">
        <f t="shared" si="2"/>
        <v>114.99</v>
      </c>
      <c r="N39" s="7"/>
    </row>
    <row r="40" spans="1:14" ht="18" outlineLevel="2" thickBot="1">
      <c r="A40" s="1"/>
      <c r="B40" s="1"/>
      <c r="C40" s="1"/>
      <c r="D40" s="1"/>
      <c r="E40" s="1"/>
      <c r="F40" s="1" t="s">
        <v>40</v>
      </c>
      <c r="G40" s="1"/>
      <c r="H40" s="1"/>
      <c r="I40" s="16">
        <f>ROUND(SUM(I31:I39),5)</f>
        <v>2891.06</v>
      </c>
      <c r="J40" s="7"/>
      <c r="K40" s="16">
        <f>ROUND(SUM(K31:K39),5)</f>
        <v>-2979.65</v>
      </c>
      <c r="L40" s="7"/>
      <c r="M40" s="16">
        <f t="shared" si="2"/>
        <v>5870.71</v>
      </c>
      <c r="N40" s="7"/>
    </row>
    <row r="41" spans="1:14" ht="30" customHeight="1" outlineLevel="1">
      <c r="A41" s="1"/>
      <c r="B41" s="1"/>
      <c r="C41" s="1"/>
      <c r="D41" s="1"/>
      <c r="E41" s="19" t="s">
        <v>41</v>
      </c>
      <c r="F41" s="19"/>
      <c r="G41" s="19"/>
      <c r="H41" s="19"/>
      <c r="I41" s="20">
        <f>ROUND(SUM(I5:I7)+SUM(I12:I15)+SUM(I19:I30)+I40,5)</f>
        <v>520275.45</v>
      </c>
      <c r="J41" s="19"/>
      <c r="K41" s="20">
        <f>ROUND(SUM(K5:K7)+SUM(K12:K15)+SUM(K19:K30)+K40,5)</f>
        <v>488437.22</v>
      </c>
      <c r="L41" s="19"/>
      <c r="M41" s="20">
        <f t="shared" si="2"/>
        <v>31838.23</v>
      </c>
      <c r="N41" s="7"/>
    </row>
    <row r="42" spans="1:14" ht="30" hidden="1" customHeight="1" outlineLevel="2">
      <c r="A42" s="1"/>
      <c r="B42" s="1"/>
      <c r="C42" s="1"/>
      <c r="D42" s="1"/>
      <c r="E42" s="1" t="s">
        <v>42</v>
      </c>
      <c r="F42" s="1"/>
      <c r="G42" s="1"/>
      <c r="H42" s="1"/>
      <c r="I42" s="13"/>
      <c r="J42" s="7"/>
      <c r="K42" s="13"/>
      <c r="L42" s="7"/>
      <c r="M42" s="13"/>
      <c r="N42" s="7"/>
    </row>
    <row r="43" spans="1:14" hidden="1" outlineLevel="3">
      <c r="A43" s="1"/>
      <c r="B43" s="1"/>
      <c r="C43" s="1"/>
      <c r="D43" s="1"/>
      <c r="E43" s="1"/>
      <c r="F43" s="1" t="s">
        <v>43</v>
      </c>
      <c r="G43" s="1"/>
      <c r="H43" s="1"/>
      <c r="I43" s="13"/>
      <c r="J43" s="7"/>
      <c r="K43" s="13"/>
      <c r="L43" s="7"/>
      <c r="M43" s="13"/>
      <c r="N43" s="7"/>
    </row>
    <row r="44" spans="1:14" ht="18" hidden="1" outlineLevel="3" thickBot="1">
      <c r="A44" s="1"/>
      <c r="B44" s="1"/>
      <c r="C44" s="1"/>
      <c r="D44" s="1"/>
      <c r="E44" s="1"/>
      <c r="F44" s="1"/>
      <c r="G44" s="1" t="s">
        <v>44</v>
      </c>
      <c r="H44" s="1"/>
      <c r="I44" s="15">
        <v>0</v>
      </c>
      <c r="J44" s="7"/>
      <c r="K44" s="15">
        <v>0</v>
      </c>
      <c r="L44" s="7"/>
      <c r="M44" s="15">
        <f>ROUND((I44-K44),5)</f>
        <v>0</v>
      </c>
      <c r="N44" s="7"/>
    </row>
    <row r="45" spans="1:14" ht="18" hidden="1" outlineLevel="2" thickBot="1">
      <c r="A45" s="1"/>
      <c r="B45" s="1"/>
      <c r="C45" s="1"/>
      <c r="D45" s="1"/>
      <c r="E45" s="1"/>
      <c r="F45" s="1" t="s">
        <v>45</v>
      </c>
      <c r="G45" s="1"/>
      <c r="H45" s="1"/>
      <c r="I45" s="16">
        <f>ROUND(SUM(I43:I44),5)</f>
        <v>0</v>
      </c>
      <c r="J45" s="7"/>
      <c r="K45" s="16">
        <f>ROUND(SUM(K43:K44),5)</f>
        <v>0</v>
      </c>
      <c r="L45" s="7"/>
      <c r="M45" s="16">
        <f>ROUND((I45-K45),5)</f>
        <v>0</v>
      </c>
      <c r="N45" s="7"/>
    </row>
    <row r="46" spans="1:14" ht="30" hidden="1" customHeight="1" outlineLevel="1">
      <c r="A46" s="1"/>
      <c r="B46" s="1"/>
      <c r="C46" s="1"/>
      <c r="D46" s="1"/>
      <c r="E46" s="1" t="s">
        <v>46</v>
      </c>
      <c r="F46" s="1"/>
      <c r="G46" s="1"/>
      <c r="H46" s="1"/>
      <c r="I46" s="13">
        <f>ROUND(I42+I45,5)</f>
        <v>0</v>
      </c>
      <c r="J46" s="7"/>
      <c r="K46" s="13">
        <f>ROUND(K42+K45,5)</f>
        <v>0</v>
      </c>
      <c r="L46" s="7"/>
      <c r="M46" s="13">
        <f>ROUND((I46-K46),5)</f>
        <v>0</v>
      </c>
      <c r="N46" s="7"/>
    </row>
    <row r="47" spans="1:14" ht="30" hidden="1" customHeight="1" outlineLevel="2">
      <c r="A47" s="1"/>
      <c r="B47" s="1"/>
      <c r="C47" s="1"/>
      <c r="D47" s="1"/>
      <c r="E47" s="1" t="s">
        <v>47</v>
      </c>
      <c r="F47" s="1"/>
      <c r="G47" s="1"/>
      <c r="H47" s="1"/>
      <c r="I47" s="13"/>
      <c r="J47" s="7"/>
      <c r="K47" s="13"/>
      <c r="L47" s="7"/>
      <c r="M47" s="13"/>
      <c r="N47" s="7"/>
    </row>
    <row r="48" spans="1:14" ht="18" hidden="1" outlineLevel="2" thickBot="1">
      <c r="A48" s="1"/>
      <c r="B48" s="1"/>
      <c r="C48" s="1"/>
      <c r="D48" s="1"/>
      <c r="E48" s="1"/>
      <c r="F48" s="1" t="s">
        <v>48</v>
      </c>
      <c r="G48" s="1"/>
      <c r="H48" s="1"/>
      <c r="I48" s="15">
        <v>0</v>
      </c>
      <c r="J48" s="7"/>
      <c r="K48" s="15">
        <v>0</v>
      </c>
      <c r="L48" s="7"/>
      <c r="M48" s="15">
        <f>ROUND((I48-K48),5)</f>
        <v>0</v>
      </c>
      <c r="N48" s="7"/>
    </row>
    <row r="49" spans="1:14" ht="18" hidden="1" outlineLevel="1" thickBot="1">
      <c r="A49" s="1"/>
      <c r="B49" s="1"/>
      <c r="C49" s="1"/>
      <c r="D49" s="1"/>
      <c r="E49" s="1" t="s">
        <v>49</v>
      </c>
      <c r="F49" s="1"/>
      <c r="G49" s="1"/>
      <c r="H49" s="1"/>
      <c r="I49" s="17">
        <f>ROUND(SUM(I47:I48),5)</f>
        <v>0</v>
      </c>
      <c r="J49" s="7"/>
      <c r="K49" s="17">
        <f>ROUND(SUM(K47:K48),5)</f>
        <v>0</v>
      </c>
      <c r="L49" s="7"/>
      <c r="M49" s="17">
        <f>ROUND((I49-K49),5)</f>
        <v>0</v>
      </c>
      <c r="N49" s="7"/>
    </row>
    <row r="50" spans="1:14" ht="30" hidden="1" customHeight="1" thickBot="1">
      <c r="A50" s="1"/>
      <c r="B50" s="1"/>
      <c r="C50" s="1"/>
      <c r="D50" s="1" t="s">
        <v>50</v>
      </c>
      <c r="E50" s="1"/>
      <c r="F50" s="1"/>
      <c r="G50" s="1"/>
      <c r="H50" s="1"/>
      <c r="I50" s="16">
        <f>ROUND(I4+I41+I46+I49,5)</f>
        <v>520275.45</v>
      </c>
      <c r="J50" s="7"/>
      <c r="K50" s="16">
        <f>ROUND(K4+K41+K46+K49,5)</f>
        <v>488437.22</v>
      </c>
      <c r="L50" s="7"/>
      <c r="M50" s="16">
        <f>ROUND((I50-K50),5)</f>
        <v>31838.23</v>
      </c>
      <c r="N50" s="7"/>
    </row>
    <row r="51" spans="1:14" ht="30" hidden="1" customHeight="1">
      <c r="A51" s="1"/>
      <c r="B51" s="1"/>
      <c r="C51" s="1" t="s">
        <v>51</v>
      </c>
      <c r="D51" s="1"/>
      <c r="E51" s="1"/>
      <c r="F51" s="1"/>
      <c r="G51" s="1"/>
      <c r="H51" s="1"/>
      <c r="I51" s="13">
        <f>I50</f>
        <v>520275.45</v>
      </c>
      <c r="J51" s="7"/>
      <c r="K51" s="13">
        <f>K50</f>
        <v>488437.22</v>
      </c>
      <c r="L51" s="7"/>
      <c r="M51" s="13">
        <f>ROUND((I51-K51),5)</f>
        <v>31838.23</v>
      </c>
      <c r="N51" s="7"/>
    </row>
    <row r="52" spans="1:14" ht="30" customHeight="1" outlineLevel="1">
      <c r="A52" s="1"/>
      <c r="B52" s="1"/>
      <c r="C52" s="1"/>
      <c r="D52" s="1" t="s">
        <v>52</v>
      </c>
      <c r="E52" s="1"/>
      <c r="F52" s="1"/>
      <c r="G52" s="1"/>
      <c r="H52" s="1"/>
      <c r="I52" s="13"/>
      <c r="J52" s="7"/>
      <c r="K52" s="13"/>
      <c r="L52" s="7"/>
      <c r="M52" s="13"/>
      <c r="N52" s="7"/>
    </row>
    <row r="53" spans="1:14" outlineLevel="1">
      <c r="A53" s="1"/>
      <c r="B53" s="1"/>
      <c r="C53" s="1"/>
      <c r="D53" s="1"/>
      <c r="E53" s="1" t="s">
        <v>53</v>
      </c>
      <c r="F53" s="1"/>
      <c r="G53" s="1"/>
      <c r="H53" s="1"/>
      <c r="I53" s="13">
        <v>0</v>
      </c>
      <c r="J53" s="7"/>
      <c r="K53" s="13">
        <v>2650</v>
      </c>
      <c r="L53" s="7"/>
      <c r="M53" s="13">
        <f>ROUND((I53-K53),5)</f>
        <v>-2650</v>
      </c>
      <c r="N53" s="7"/>
    </row>
    <row r="54" spans="1:14" outlineLevel="2">
      <c r="A54" s="1"/>
      <c r="B54" s="1"/>
      <c r="C54" s="1"/>
      <c r="D54" s="1"/>
      <c r="E54" s="1" t="s">
        <v>54</v>
      </c>
      <c r="F54" s="1"/>
      <c r="G54" s="1"/>
      <c r="H54" s="1"/>
      <c r="I54" s="13"/>
      <c r="J54" s="7"/>
      <c r="K54" s="13"/>
      <c r="L54" s="7"/>
      <c r="M54" s="13"/>
      <c r="N54" s="7"/>
    </row>
    <row r="55" spans="1:14" outlineLevel="3">
      <c r="A55" s="1"/>
      <c r="B55" s="1"/>
      <c r="C55" s="1"/>
      <c r="D55" s="1"/>
      <c r="E55" s="1"/>
      <c r="F55" s="1" t="s">
        <v>55</v>
      </c>
      <c r="G55" s="1"/>
      <c r="H55" s="1"/>
      <c r="I55" s="13"/>
      <c r="J55" s="7"/>
      <c r="K55" s="13"/>
      <c r="L55" s="7"/>
      <c r="M55" s="13"/>
      <c r="N55" s="7"/>
    </row>
    <row r="56" spans="1:14" outlineLevel="3">
      <c r="A56" s="1"/>
      <c r="B56" s="1"/>
      <c r="C56" s="1"/>
      <c r="D56" s="1"/>
      <c r="E56" s="1"/>
      <c r="F56" s="1"/>
      <c r="G56" s="1" t="s">
        <v>56</v>
      </c>
      <c r="H56" s="1"/>
      <c r="I56" s="13">
        <v>423</v>
      </c>
      <c r="J56" s="7"/>
      <c r="K56" s="13">
        <v>47</v>
      </c>
      <c r="L56" s="7"/>
      <c r="M56" s="13">
        <f t="shared" ref="M56:M66" si="3">ROUND((I56-K56),5)</f>
        <v>376</v>
      </c>
      <c r="N56" s="7"/>
    </row>
    <row r="57" spans="1:14" outlineLevel="3">
      <c r="A57" s="1"/>
      <c r="B57" s="1"/>
      <c r="C57" s="1"/>
      <c r="D57" s="1"/>
      <c r="E57" s="1"/>
      <c r="F57" s="1"/>
      <c r="G57" s="1" t="s">
        <v>57</v>
      </c>
      <c r="H57" s="1"/>
      <c r="I57" s="13">
        <v>1390.34</v>
      </c>
      <c r="J57" s="7"/>
      <c r="K57" s="13">
        <v>1120.3599999999999</v>
      </c>
      <c r="L57" s="7"/>
      <c r="M57" s="13">
        <f t="shared" si="3"/>
        <v>269.98</v>
      </c>
      <c r="N57" s="7"/>
    </row>
    <row r="58" spans="1:14" outlineLevel="3">
      <c r="A58" s="1"/>
      <c r="B58" s="1"/>
      <c r="C58" s="1"/>
      <c r="D58" s="1"/>
      <c r="E58" s="1"/>
      <c r="F58" s="1"/>
      <c r="G58" s="1" t="s">
        <v>58</v>
      </c>
      <c r="H58" s="1"/>
      <c r="I58" s="13">
        <v>950.62</v>
      </c>
      <c r="J58" s="7"/>
      <c r="K58" s="13">
        <v>564.48</v>
      </c>
      <c r="L58" s="7"/>
      <c r="M58" s="13">
        <f t="shared" si="3"/>
        <v>386.14</v>
      </c>
      <c r="N58" s="7"/>
    </row>
    <row r="59" spans="1:14" outlineLevel="3">
      <c r="A59" s="1"/>
      <c r="B59" s="1"/>
      <c r="C59" s="1"/>
      <c r="D59" s="1"/>
      <c r="E59" s="1"/>
      <c r="F59" s="1"/>
      <c r="G59" s="1" t="s">
        <v>59</v>
      </c>
      <c r="H59" s="1"/>
      <c r="I59" s="13">
        <v>2991.22</v>
      </c>
      <c r="J59" s="7"/>
      <c r="K59" s="13">
        <v>3322.33</v>
      </c>
      <c r="L59" s="7"/>
      <c r="M59" s="13">
        <f t="shared" si="3"/>
        <v>-331.11</v>
      </c>
      <c r="N59" s="7"/>
    </row>
    <row r="60" spans="1:14" outlineLevel="3">
      <c r="A60" s="1"/>
      <c r="B60" s="1"/>
      <c r="C60" s="1"/>
      <c r="D60" s="1"/>
      <c r="E60" s="1"/>
      <c r="F60" s="1"/>
      <c r="G60" s="1" t="s">
        <v>60</v>
      </c>
      <c r="H60" s="1"/>
      <c r="I60" s="13">
        <v>3930.92</v>
      </c>
      <c r="J60" s="7"/>
      <c r="K60" s="13">
        <v>2921.89</v>
      </c>
      <c r="L60" s="7"/>
      <c r="M60" s="13">
        <f t="shared" si="3"/>
        <v>1009.03</v>
      </c>
      <c r="N60" s="7"/>
    </row>
    <row r="61" spans="1:14" outlineLevel="3">
      <c r="A61" s="1"/>
      <c r="B61" s="1"/>
      <c r="C61" s="1"/>
      <c r="D61" s="1"/>
      <c r="E61" s="1"/>
      <c r="F61" s="1"/>
      <c r="G61" s="1" t="s">
        <v>61</v>
      </c>
      <c r="H61" s="1"/>
      <c r="I61" s="13">
        <v>1060.4000000000001</v>
      </c>
      <c r="J61" s="7"/>
      <c r="K61" s="13">
        <v>1295.56</v>
      </c>
      <c r="L61" s="7"/>
      <c r="M61" s="13">
        <f t="shared" si="3"/>
        <v>-235.16</v>
      </c>
      <c r="N61" s="7"/>
    </row>
    <row r="62" spans="1:14" outlineLevel="3">
      <c r="A62" s="1"/>
      <c r="B62" s="1"/>
      <c r="C62" s="1"/>
      <c r="D62" s="1"/>
      <c r="E62" s="1"/>
      <c r="F62" s="1"/>
      <c r="G62" s="1" t="s">
        <v>62</v>
      </c>
      <c r="H62" s="1"/>
      <c r="I62" s="13">
        <v>3645</v>
      </c>
      <c r="J62" s="7"/>
      <c r="K62" s="13">
        <v>560</v>
      </c>
      <c r="L62" s="7"/>
      <c r="M62" s="13">
        <f t="shared" si="3"/>
        <v>3085</v>
      </c>
      <c r="N62" s="7"/>
    </row>
    <row r="63" spans="1:14" outlineLevel="3">
      <c r="A63" s="1"/>
      <c r="B63" s="1"/>
      <c r="C63" s="1"/>
      <c r="D63" s="1"/>
      <c r="E63" s="1"/>
      <c r="F63" s="1"/>
      <c r="G63" s="1" t="s">
        <v>63</v>
      </c>
      <c r="H63" s="1"/>
      <c r="I63" s="13">
        <v>20000</v>
      </c>
      <c r="J63" s="7"/>
      <c r="K63" s="13">
        <v>25838.5</v>
      </c>
      <c r="L63" s="7"/>
      <c r="M63" s="13">
        <f t="shared" si="3"/>
        <v>-5838.5</v>
      </c>
      <c r="N63" s="7"/>
    </row>
    <row r="64" spans="1:14" outlineLevel="3">
      <c r="A64" s="1"/>
      <c r="B64" s="1"/>
      <c r="C64" s="1"/>
      <c r="D64" s="1"/>
      <c r="E64" s="1"/>
      <c r="F64" s="1"/>
      <c r="G64" s="1" t="s">
        <v>64</v>
      </c>
      <c r="H64" s="1"/>
      <c r="I64" s="13">
        <v>0</v>
      </c>
      <c r="J64" s="7"/>
      <c r="K64" s="13">
        <v>202.5</v>
      </c>
      <c r="L64" s="7"/>
      <c r="M64" s="13">
        <f t="shared" si="3"/>
        <v>-202.5</v>
      </c>
      <c r="N64" s="7"/>
    </row>
    <row r="65" spans="1:14" outlineLevel="3">
      <c r="A65" s="1"/>
      <c r="B65" s="1"/>
      <c r="C65" s="1"/>
      <c r="D65" s="1"/>
      <c r="E65" s="1"/>
      <c r="F65" s="1"/>
      <c r="G65" s="1" t="s">
        <v>65</v>
      </c>
      <c r="H65" s="1"/>
      <c r="I65" s="13">
        <v>0</v>
      </c>
      <c r="J65" s="7"/>
      <c r="K65" s="13">
        <v>955.5</v>
      </c>
      <c r="L65" s="7"/>
      <c r="M65" s="13">
        <f t="shared" si="3"/>
        <v>-955.5</v>
      </c>
      <c r="N65" s="7"/>
    </row>
    <row r="66" spans="1:14" outlineLevel="3">
      <c r="A66" s="1"/>
      <c r="B66" s="1"/>
      <c r="C66" s="1"/>
      <c r="D66" s="1"/>
      <c r="E66" s="1"/>
      <c r="F66" s="1"/>
      <c r="G66" s="1" t="s">
        <v>66</v>
      </c>
      <c r="H66" s="1"/>
      <c r="I66" s="13">
        <v>518.89</v>
      </c>
      <c r="J66" s="7"/>
      <c r="K66" s="13">
        <v>1160.4000000000001</v>
      </c>
      <c r="L66" s="7"/>
      <c r="M66" s="13">
        <f t="shared" si="3"/>
        <v>-641.51</v>
      </c>
      <c r="N66" s="7"/>
    </row>
    <row r="67" spans="1:14" outlineLevel="4">
      <c r="A67" s="1"/>
      <c r="B67" s="1"/>
      <c r="C67" s="1"/>
      <c r="D67" s="1"/>
      <c r="E67" s="1"/>
      <c r="F67" s="1"/>
      <c r="G67" s="1" t="s">
        <v>67</v>
      </c>
      <c r="H67" s="1"/>
      <c r="I67" s="13"/>
      <c r="J67" s="7"/>
      <c r="K67" s="13"/>
      <c r="L67" s="7"/>
      <c r="M67" s="13"/>
      <c r="N67" s="7"/>
    </row>
    <row r="68" spans="1:14" outlineLevel="4">
      <c r="A68" s="1"/>
      <c r="B68" s="1"/>
      <c r="C68" s="1"/>
      <c r="D68" s="1"/>
      <c r="E68" s="1"/>
      <c r="F68" s="1"/>
      <c r="G68" s="1"/>
      <c r="H68" s="1" t="s">
        <v>68</v>
      </c>
      <c r="I68" s="13">
        <v>14541.26</v>
      </c>
      <c r="J68" s="7"/>
      <c r="K68" s="13">
        <v>13332.58</v>
      </c>
      <c r="L68" s="7"/>
      <c r="M68" s="13">
        <f t="shared" ref="M68:M74" si="4">ROUND((I68-K68),5)</f>
        <v>1208.68</v>
      </c>
      <c r="N68" s="7"/>
    </row>
    <row r="69" spans="1:14" outlineLevel="4">
      <c r="A69" s="1"/>
      <c r="B69" s="1"/>
      <c r="C69" s="1"/>
      <c r="D69" s="1"/>
      <c r="E69" s="1"/>
      <c r="F69" s="1"/>
      <c r="G69" s="1"/>
      <c r="H69" s="1" t="s">
        <v>69</v>
      </c>
      <c r="I69" s="13">
        <v>0</v>
      </c>
      <c r="J69" s="7"/>
      <c r="K69" s="13">
        <v>35</v>
      </c>
      <c r="L69" s="7"/>
      <c r="M69" s="13">
        <f t="shared" si="4"/>
        <v>-35</v>
      </c>
      <c r="N69" s="7"/>
    </row>
    <row r="70" spans="1:14" outlineLevel="4">
      <c r="A70" s="1"/>
      <c r="B70" s="1"/>
      <c r="C70" s="1"/>
      <c r="D70" s="1"/>
      <c r="E70" s="1"/>
      <c r="F70" s="1"/>
      <c r="G70" s="1"/>
      <c r="H70" s="1" t="s">
        <v>70</v>
      </c>
      <c r="I70" s="13">
        <v>0</v>
      </c>
      <c r="J70" s="7"/>
      <c r="K70" s="13">
        <v>0</v>
      </c>
      <c r="L70" s="7"/>
      <c r="M70" s="13">
        <f t="shared" si="4"/>
        <v>0</v>
      </c>
      <c r="N70" s="7"/>
    </row>
    <row r="71" spans="1:14" outlineLevel="4">
      <c r="A71" s="1"/>
      <c r="B71" s="1"/>
      <c r="C71" s="1"/>
      <c r="D71" s="1"/>
      <c r="E71" s="1"/>
      <c r="F71" s="1"/>
      <c r="G71" s="1"/>
      <c r="H71" s="1" t="s">
        <v>71</v>
      </c>
      <c r="I71" s="13">
        <v>1317.29</v>
      </c>
      <c r="J71" s="7"/>
      <c r="K71" s="13">
        <v>1274.6500000000001</v>
      </c>
      <c r="L71" s="7"/>
      <c r="M71" s="13">
        <f t="shared" si="4"/>
        <v>42.64</v>
      </c>
      <c r="N71" s="7"/>
    </row>
    <row r="72" spans="1:14" outlineLevel="4">
      <c r="A72" s="1"/>
      <c r="B72" s="1"/>
      <c r="C72" s="1"/>
      <c r="D72" s="1"/>
      <c r="E72" s="1"/>
      <c r="F72" s="1"/>
      <c r="G72" s="1"/>
      <c r="H72" s="1" t="s">
        <v>72</v>
      </c>
      <c r="I72" s="13">
        <v>801.26</v>
      </c>
      <c r="J72" s="7"/>
      <c r="K72" s="13">
        <v>77.650000000000006</v>
      </c>
      <c r="L72" s="7"/>
      <c r="M72" s="13">
        <f t="shared" si="4"/>
        <v>723.61</v>
      </c>
      <c r="N72" s="7"/>
    </row>
    <row r="73" spans="1:14" ht="18" outlineLevel="4" thickBot="1">
      <c r="A73" s="1"/>
      <c r="B73" s="1"/>
      <c r="C73" s="1"/>
      <c r="D73" s="1"/>
      <c r="E73" s="1"/>
      <c r="F73" s="1"/>
      <c r="G73" s="1"/>
      <c r="H73" s="1" t="s">
        <v>73</v>
      </c>
      <c r="I73" s="14">
        <v>3578.25</v>
      </c>
      <c r="J73" s="7"/>
      <c r="K73" s="14">
        <v>616.96</v>
      </c>
      <c r="L73" s="7"/>
      <c r="M73" s="14">
        <f t="shared" si="4"/>
        <v>2961.29</v>
      </c>
      <c r="N73" s="7"/>
    </row>
    <row r="74" spans="1:14" outlineLevel="3">
      <c r="A74" s="1"/>
      <c r="B74" s="1"/>
      <c r="C74" s="1"/>
      <c r="D74" s="1"/>
      <c r="E74" s="1"/>
      <c r="F74" s="1"/>
      <c r="G74" s="1" t="s">
        <v>74</v>
      </c>
      <c r="H74" s="1"/>
      <c r="I74" s="13">
        <f>ROUND(SUM(I67:I73),5)</f>
        <v>20238.060000000001</v>
      </c>
      <c r="J74" s="7"/>
      <c r="K74" s="13">
        <f>ROUND(SUM(K67:K73),5)</f>
        <v>15336.84</v>
      </c>
      <c r="L74" s="7"/>
      <c r="M74" s="13">
        <f t="shared" si="4"/>
        <v>4901.22</v>
      </c>
      <c r="N74" s="7"/>
    </row>
    <row r="75" spans="1:14" ht="30" customHeight="1" outlineLevel="4">
      <c r="A75" s="1"/>
      <c r="B75" s="1"/>
      <c r="C75" s="1"/>
      <c r="D75" s="1"/>
      <c r="E75" s="1"/>
      <c r="F75" s="1"/>
      <c r="G75" s="1" t="s">
        <v>75</v>
      </c>
      <c r="H75" s="1"/>
      <c r="I75" s="13"/>
      <c r="J75" s="7"/>
      <c r="K75" s="13"/>
      <c r="L75" s="7"/>
      <c r="M75" s="13"/>
      <c r="N75" s="7"/>
    </row>
    <row r="76" spans="1:14" outlineLevel="4">
      <c r="A76" s="1"/>
      <c r="B76" s="1"/>
      <c r="C76" s="1"/>
      <c r="D76" s="1"/>
      <c r="E76" s="1"/>
      <c r="F76" s="1"/>
      <c r="G76" s="1"/>
      <c r="H76" s="1" t="s">
        <v>76</v>
      </c>
      <c r="I76" s="13">
        <v>611.91</v>
      </c>
      <c r="J76" s="7"/>
      <c r="K76" s="13">
        <v>2150.4</v>
      </c>
      <c r="L76" s="7"/>
      <c r="M76" s="13">
        <f>ROUND((I76-K76),5)</f>
        <v>-1538.49</v>
      </c>
      <c r="N76" s="7"/>
    </row>
    <row r="77" spans="1:14" ht="18" outlineLevel="4" thickBot="1">
      <c r="A77" s="1"/>
      <c r="B77" s="1"/>
      <c r="C77" s="1"/>
      <c r="D77" s="1"/>
      <c r="E77" s="1"/>
      <c r="F77" s="1"/>
      <c r="G77" s="1"/>
      <c r="H77" s="1" t="s">
        <v>77</v>
      </c>
      <c r="I77" s="14">
        <v>1001.82</v>
      </c>
      <c r="J77" s="7"/>
      <c r="K77" s="14">
        <v>648.75</v>
      </c>
      <c r="L77" s="7"/>
      <c r="M77" s="14">
        <f>ROUND((I77-K77),5)</f>
        <v>353.07</v>
      </c>
      <c r="N77" s="7"/>
    </row>
    <row r="78" spans="1:14" outlineLevel="3">
      <c r="A78" s="1"/>
      <c r="B78" s="1"/>
      <c r="C78" s="1"/>
      <c r="D78" s="1"/>
      <c r="E78" s="1"/>
      <c r="F78" s="1"/>
      <c r="G78" s="1" t="s">
        <v>78</v>
      </c>
      <c r="H78" s="1"/>
      <c r="I78" s="13">
        <f>ROUND(SUM(I75:I77),5)</f>
        <v>1613.73</v>
      </c>
      <c r="J78" s="7"/>
      <c r="K78" s="13">
        <f>ROUND(SUM(K75:K77),5)</f>
        <v>2799.15</v>
      </c>
      <c r="L78" s="7"/>
      <c r="M78" s="13">
        <f>ROUND((I78-K78),5)</f>
        <v>-1185.42</v>
      </c>
      <c r="N78" s="7"/>
    </row>
    <row r="79" spans="1:14" ht="30" customHeight="1" outlineLevel="4">
      <c r="A79" s="1"/>
      <c r="B79" s="1"/>
      <c r="C79" s="1"/>
      <c r="D79" s="1"/>
      <c r="E79" s="1"/>
      <c r="F79" s="1"/>
      <c r="G79" s="1" t="s">
        <v>79</v>
      </c>
      <c r="H79" s="1"/>
      <c r="I79" s="13"/>
      <c r="J79" s="7"/>
      <c r="K79" s="13"/>
      <c r="L79" s="7"/>
      <c r="M79" s="13"/>
      <c r="N79" s="7"/>
    </row>
    <row r="80" spans="1:14" outlineLevel="4">
      <c r="A80" s="1"/>
      <c r="B80" s="1"/>
      <c r="C80" s="1"/>
      <c r="D80" s="1"/>
      <c r="E80" s="1"/>
      <c r="F80" s="1"/>
      <c r="G80" s="1"/>
      <c r="H80" s="1" t="s">
        <v>80</v>
      </c>
      <c r="I80" s="13">
        <v>30904.560000000001</v>
      </c>
      <c r="J80" s="7"/>
      <c r="K80" s="13">
        <v>37569.93</v>
      </c>
      <c r="L80" s="7"/>
      <c r="M80" s="13">
        <f>ROUND((I80-K80),5)</f>
        <v>-6665.37</v>
      </c>
      <c r="N80" s="7"/>
    </row>
    <row r="81" spans="1:14" outlineLevel="4">
      <c r="A81" s="1"/>
      <c r="B81" s="1"/>
      <c r="C81" s="1"/>
      <c r="D81" s="1"/>
      <c r="E81" s="1"/>
      <c r="F81" s="1"/>
      <c r="G81" s="1"/>
      <c r="H81" s="1" t="s">
        <v>81</v>
      </c>
      <c r="I81" s="13">
        <v>4003.32</v>
      </c>
      <c r="J81" s="7"/>
      <c r="K81" s="13">
        <v>5251.4</v>
      </c>
      <c r="L81" s="7"/>
      <c r="M81" s="13">
        <f>ROUND((I81-K81),5)</f>
        <v>-1248.08</v>
      </c>
      <c r="N81" s="7"/>
    </row>
    <row r="82" spans="1:14" outlineLevel="4">
      <c r="A82" s="1"/>
      <c r="B82" s="1"/>
      <c r="C82" s="1"/>
      <c r="D82" s="1"/>
      <c r="E82" s="1"/>
      <c r="F82" s="1"/>
      <c r="G82" s="1"/>
      <c r="H82" s="1" t="s">
        <v>82</v>
      </c>
      <c r="I82" s="13">
        <v>2289.0500000000002</v>
      </c>
      <c r="J82" s="7"/>
      <c r="K82" s="13">
        <v>3654.7</v>
      </c>
      <c r="L82" s="7"/>
      <c r="M82" s="13">
        <f>ROUND((I82-K82),5)</f>
        <v>-1365.65</v>
      </c>
      <c r="N82" s="7"/>
    </row>
    <row r="83" spans="1:14" ht="18" outlineLevel="4" thickBot="1">
      <c r="A83" s="1"/>
      <c r="B83" s="1"/>
      <c r="C83" s="1"/>
      <c r="D83" s="1"/>
      <c r="E83" s="1"/>
      <c r="F83" s="1"/>
      <c r="G83" s="1"/>
      <c r="H83" s="1" t="s">
        <v>83</v>
      </c>
      <c r="I83" s="14">
        <v>493</v>
      </c>
      <c r="J83" s="7"/>
      <c r="K83" s="14">
        <v>0</v>
      </c>
      <c r="L83" s="7"/>
      <c r="M83" s="14">
        <f>ROUND((I83-K83),5)</f>
        <v>493</v>
      </c>
      <c r="N83" s="7"/>
    </row>
    <row r="84" spans="1:14" outlineLevel="3">
      <c r="A84" s="1"/>
      <c r="B84" s="1"/>
      <c r="C84" s="1"/>
      <c r="D84" s="1"/>
      <c r="E84" s="1"/>
      <c r="F84" s="1"/>
      <c r="G84" s="1" t="s">
        <v>84</v>
      </c>
      <c r="H84" s="1"/>
      <c r="I84" s="13">
        <f>ROUND(SUM(I79:I83),5)</f>
        <v>37689.93</v>
      </c>
      <c r="J84" s="7"/>
      <c r="K84" s="13">
        <f>ROUND(SUM(K79:K83),5)</f>
        <v>46476.03</v>
      </c>
      <c r="L84" s="7"/>
      <c r="M84" s="13">
        <f>ROUND((I84-K84),5)</f>
        <v>-8786.1</v>
      </c>
      <c r="N84" s="7"/>
    </row>
    <row r="85" spans="1:14" ht="30" customHeight="1" outlineLevel="4">
      <c r="A85" s="1"/>
      <c r="B85" s="1"/>
      <c r="C85" s="1"/>
      <c r="D85" s="1"/>
      <c r="E85" s="1"/>
      <c r="F85" s="1"/>
      <c r="G85" s="1" t="s">
        <v>85</v>
      </c>
      <c r="H85" s="1"/>
      <c r="I85" s="13"/>
      <c r="J85" s="7"/>
      <c r="K85" s="13"/>
      <c r="L85" s="7"/>
      <c r="M85" s="13"/>
      <c r="N85" s="7"/>
    </row>
    <row r="86" spans="1:14" outlineLevel="4">
      <c r="A86" s="1"/>
      <c r="B86" s="1"/>
      <c r="C86" s="1"/>
      <c r="D86" s="1"/>
      <c r="E86" s="1"/>
      <c r="F86" s="1"/>
      <c r="G86" s="1"/>
      <c r="H86" s="1" t="s">
        <v>86</v>
      </c>
      <c r="I86" s="13">
        <v>0</v>
      </c>
      <c r="J86" s="7"/>
      <c r="K86" s="13">
        <v>503.98</v>
      </c>
      <c r="L86" s="7"/>
      <c r="M86" s="13">
        <f>ROUND((I86-K86),5)</f>
        <v>-503.98</v>
      </c>
      <c r="N86" s="7"/>
    </row>
    <row r="87" spans="1:14" ht="18" outlineLevel="4" thickBot="1">
      <c r="A87" s="1"/>
      <c r="B87" s="1"/>
      <c r="C87" s="1"/>
      <c r="D87" s="1"/>
      <c r="E87" s="1"/>
      <c r="F87" s="1"/>
      <c r="G87" s="1"/>
      <c r="H87" s="1" t="s">
        <v>87</v>
      </c>
      <c r="I87" s="15">
        <v>1106.46</v>
      </c>
      <c r="J87" s="7"/>
      <c r="K87" s="15">
        <v>0</v>
      </c>
      <c r="L87" s="7"/>
      <c r="M87" s="15">
        <f>ROUND((I87-K87),5)</f>
        <v>1106.46</v>
      </c>
      <c r="N87" s="7"/>
    </row>
    <row r="88" spans="1:14" ht="18" outlineLevel="3" thickBot="1">
      <c r="A88" s="1"/>
      <c r="B88" s="1"/>
      <c r="C88" s="1"/>
      <c r="D88" s="1"/>
      <c r="E88" s="1"/>
      <c r="F88" s="1"/>
      <c r="G88" s="1" t="s">
        <v>88</v>
      </c>
      <c r="H88" s="1"/>
      <c r="I88" s="17">
        <f>ROUND(SUM(I85:I87),5)</f>
        <v>1106.46</v>
      </c>
      <c r="J88" s="7"/>
      <c r="K88" s="17">
        <f>ROUND(SUM(K85:K87),5)</f>
        <v>503.98</v>
      </c>
      <c r="L88" s="7"/>
      <c r="M88" s="17">
        <f>ROUND((I88-K88),5)</f>
        <v>602.48</v>
      </c>
      <c r="N88" s="7"/>
    </row>
    <row r="89" spans="1:14" ht="30" customHeight="1" outlineLevel="2" thickBot="1">
      <c r="A89" s="1"/>
      <c r="B89" s="1"/>
      <c r="C89" s="1"/>
      <c r="D89" s="1"/>
      <c r="E89" s="1"/>
      <c r="F89" s="1" t="s">
        <v>89</v>
      </c>
      <c r="G89" s="1"/>
      <c r="H89" s="1"/>
      <c r="I89" s="16">
        <f>ROUND(SUM(I55:I66)+I74+I78+I84+I88,5)</f>
        <v>95558.57</v>
      </c>
      <c r="J89" s="7"/>
      <c r="K89" s="16">
        <f>ROUND(SUM(K55:K66)+K74+K78+K84+K88,5)</f>
        <v>103104.52</v>
      </c>
      <c r="L89" s="7"/>
      <c r="M89" s="16">
        <f>ROUND((I89-K89),5)</f>
        <v>-7545.95</v>
      </c>
      <c r="N89" s="7"/>
    </row>
    <row r="90" spans="1:14" ht="30" customHeight="1" outlineLevel="1">
      <c r="A90" s="1"/>
      <c r="B90" s="1"/>
      <c r="C90" s="1"/>
      <c r="D90" s="1"/>
      <c r="E90" s="21" t="s">
        <v>90</v>
      </c>
      <c r="F90" s="21"/>
      <c r="G90" s="21"/>
      <c r="H90" s="21"/>
      <c r="I90" s="22">
        <f>ROUND(I54+I89,5)</f>
        <v>95558.57</v>
      </c>
      <c r="J90" s="21"/>
      <c r="K90" s="22">
        <f>ROUND(K54+K89,5)</f>
        <v>103104.52</v>
      </c>
      <c r="L90" s="21"/>
      <c r="M90" s="22">
        <f>ROUND((I90-K90),5)</f>
        <v>-7545.95</v>
      </c>
      <c r="N90" s="7"/>
    </row>
    <row r="91" spans="1:14" ht="30" customHeight="1" outlineLevel="2">
      <c r="A91" s="1"/>
      <c r="B91" s="1"/>
      <c r="C91" s="1"/>
      <c r="D91" s="1"/>
      <c r="E91" s="1" t="s">
        <v>91</v>
      </c>
      <c r="F91" s="1"/>
      <c r="G91" s="1"/>
      <c r="H91" s="1"/>
      <c r="I91" s="13"/>
      <c r="J91" s="7"/>
      <c r="K91" s="13"/>
      <c r="L91" s="7"/>
      <c r="M91" s="13"/>
      <c r="N91" s="7"/>
    </row>
    <row r="92" spans="1:14" outlineLevel="3">
      <c r="A92" s="1"/>
      <c r="B92" s="1"/>
      <c r="C92" s="1"/>
      <c r="D92" s="1"/>
      <c r="E92" s="1"/>
      <c r="F92" s="1" t="s">
        <v>92</v>
      </c>
      <c r="G92" s="1"/>
      <c r="H92" s="1"/>
      <c r="I92" s="13"/>
      <c r="J92" s="7"/>
      <c r="K92" s="13"/>
      <c r="L92" s="7"/>
      <c r="M92" s="13"/>
      <c r="N92" s="7"/>
    </row>
    <row r="93" spans="1:14" outlineLevel="3">
      <c r="A93" s="1"/>
      <c r="B93" s="1"/>
      <c r="C93" s="1"/>
      <c r="D93" s="1"/>
      <c r="E93" s="1"/>
      <c r="F93" s="1"/>
      <c r="G93" s="1" t="s">
        <v>93</v>
      </c>
      <c r="H93" s="1"/>
      <c r="I93" s="13">
        <v>143.44999999999999</v>
      </c>
      <c r="J93" s="7"/>
      <c r="K93" s="13">
        <v>2987.88</v>
      </c>
      <c r="L93" s="7"/>
      <c r="M93" s="13">
        <f>ROUND((I93-K93),5)</f>
        <v>-2844.43</v>
      </c>
      <c r="N93" s="7"/>
    </row>
    <row r="94" spans="1:14" outlineLevel="3">
      <c r="A94" s="1"/>
      <c r="B94" s="1"/>
      <c r="C94" s="1"/>
      <c r="D94" s="1"/>
      <c r="E94" s="1"/>
      <c r="F94" s="1"/>
      <c r="G94" s="1" t="s">
        <v>94</v>
      </c>
      <c r="H94" s="1"/>
      <c r="I94" s="13">
        <v>246.92</v>
      </c>
      <c r="J94" s="7"/>
      <c r="K94" s="13">
        <v>0</v>
      </c>
      <c r="L94" s="7"/>
      <c r="M94" s="13">
        <f>ROUND((I94-K94),5)</f>
        <v>246.92</v>
      </c>
      <c r="N94" s="7"/>
    </row>
    <row r="95" spans="1:14" outlineLevel="3">
      <c r="A95" s="1"/>
      <c r="B95" s="1"/>
      <c r="C95" s="1"/>
      <c r="D95" s="1"/>
      <c r="E95" s="1"/>
      <c r="F95" s="1"/>
      <c r="G95" s="1" t="s">
        <v>95</v>
      </c>
      <c r="H95" s="1"/>
      <c r="I95" s="13">
        <v>838.8</v>
      </c>
      <c r="J95" s="7"/>
      <c r="K95" s="13">
        <v>1585.44</v>
      </c>
      <c r="L95" s="7"/>
      <c r="M95" s="13">
        <f>ROUND((I95-K95),5)</f>
        <v>-746.64</v>
      </c>
      <c r="N95" s="7"/>
    </row>
    <row r="96" spans="1:14" outlineLevel="3">
      <c r="A96" s="1"/>
      <c r="B96" s="1"/>
      <c r="C96" s="1"/>
      <c r="D96" s="1"/>
      <c r="E96" s="1"/>
      <c r="F96" s="1"/>
      <c r="G96" s="1" t="s">
        <v>96</v>
      </c>
      <c r="H96" s="1"/>
      <c r="I96" s="13">
        <v>206.2</v>
      </c>
      <c r="J96" s="7"/>
      <c r="K96" s="13">
        <v>103.41</v>
      </c>
      <c r="L96" s="7"/>
      <c r="M96" s="13">
        <f>ROUND((I96-K96),5)</f>
        <v>102.79</v>
      </c>
      <c r="N96" s="7"/>
    </row>
    <row r="97" spans="1:14" outlineLevel="4">
      <c r="A97" s="1"/>
      <c r="B97" s="1"/>
      <c r="C97" s="1"/>
      <c r="D97" s="1"/>
      <c r="E97" s="1"/>
      <c r="F97" s="1"/>
      <c r="G97" s="1" t="s">
        <v>97</v>
      </c>
      <c r="H97" s="1"/>
      <c r="I97" s="13"/>
      <c r="J97" s="7"/>
      <c r="K97" s="13"/>
      <c r="L97" s="7"/>
      <c r="M97" s="13"/>
      <c r="N97" s="7"/>
    </row>
    <row r="98" spans="1:14" outlineLevel="4">
      <c r="A98" s="1"/>
      <c r="B98" s="1"/>
      <c r="C98" s="1"/>
      <c r="D98" s="1"/>
      <c r="E98" s="1"/>
      <c r="F98" s="1"/>
      <c r="G98" s="1"/>
      <c r="H98" s="1" t="s">
        <v>98</v>
      </c>
      <c r="I98" s="13">
        <v>11275.18</v>
      </c>
      <c r="J98" s="7"/>
      <c r="K98" s="13">
        <v>7068.4</v>
      </c>
      <c r="L98" s="7"/>
      <c r="M98" s="13">
        <f>ROUND((I98-K98),5)</f>
        <v>4206.78</v>
      </c>
      <c r="N98" s="7"/>
    </row>
    <row r="99" spans="1:14" outlineLevel="4">
      <c r="A99" s="1"/>
      <c r="B99" s="1"/>
      <c r="C99" s="1"/>
      <c r="D99" s="1"/>
      <c r="E99" s="1"/>
      <c r="F99" s="1"/>
      <c r="G99" s="1"/>
      <c r="H99" s="1" t="s">
        <v>99</v>
      </c>
      <c r="I99" s="13">
        <v>2804.71</v>
      </c>
      <c r="J99" s="7"/>
      <c r="K99" s="13">
        <v>2465.67</v>
      </c>
      <c r="L99" s="7"/>
      <c r="M99" s="13">
        <f>ROUND((I99-K99),5)</f>
        <v>339.04</v>
      </c>
      <c r="N99" s="7"/>
    </row>
    <row r="100" spans="1:14" outlineLevel="4">
      <c r="A100" s="1"/>
      <c r="B100" s="1"/>
      <c r="C100" s="1"/>
      <c r="D100" s="1"/>
      <c r="E100" s="1"/>
      <c r="F100" s="1"/>
      <c r="G100" s="1"/>
      <c r="H100" s="1" t="s">
        <v>100</v>
      </c>
      <c r="I100" s="13">
        <v>396.53</v>
      </c>
      <c r="J100" s="7"/>
      <c r="K100" s="13">
        <v>82.63</v>
      </c>
      <c r="L100" s="7"/>
      <c r="M100" s="13">
        <f>ROUND((I100-K100),5)</f>
        <v>313.89999999999998</v>
      </c>
      <c r="N100" s="7"/>
    </row>
    <row r="101" spans="1:14" ht="18" outlineLevel="4" thickBot="1">
      <c r="A101" s="1"/>
      <c r="B101" s="1"/>
      <c r="C101" s="1"/>
      <c r="D101" s="1"/>
      <c r="E101" s="1"/>
      <c r="F101" s="1"/>
      <c r="G101" s="1"/>
      <c r="H101" s="1" t="s">
        <v>101</v>
      </c>
      <c r="I101" s="14">
        <v>944.26</v>
      </c>
      <c r="J101" s="7"/>
      <c r="K101" s="14">
        <v>2975.49</v>
      </c>
      <c r="L101" s="7"/>
      <c r="M101" s="14">
        <f>ROUND((I101-K101),5)</f>
        <v>-2031.23</v>
      </c>
      <c r="N101" s="7"/>
    </row>
    <row r="102" spans="1:14" outlineLevel="3">
      <c r="A102" s="1"/>
      <c r="B102" s="1"/>
      <c r="C102" s="1"/>
      <c r="D102" s="1"/>
      <c r="E102" s="1"/>
      <c r="F102" s="1"/>
      <c r="G102" s="1" t="s">
        <v>102</v>
      </c>
      <c r="H102" s="1"/>
      <c r="I102" s="13">
        <f>ROUND(SUM(I97:I101),5)</f>
        <v>15420.68</v>
      </c>
      <c r="J102" s="7"/>
      <c r="K102" s="13">
        <f>ROUND(SUM(K97:K101),5)</f>
        <v>12592.19</v>
      </c>
      <c r="L102" s="7"/>
      <c r="M102" s="13">
        <f>ROUND((I102-K102),5)</f>
        <v>2828.49</v>
      </c>
      <c r="N102" s="7"/>
    </row>
    <row r="103" spans="1:14" ht="30" customHeight="1" outlineLevel="4">
      <c r="A103" s="1"/>
      <c r="B103" s="1"/>
      <c r="C103" s="1"/>
      <c r="D103" s="1"/>
      <c r="E103" s="1"/>
      <c r="F103" s="1"/>
      <c r="G103" s="1" t="s">
        <v>103</v>
      </c>
      <c r="H103" s="1"/>
      <c r="I103" s="13"/>
      <c r="J103" s="7"/>
      <c r="K103" s="13"/>
      <c r="L103" s="7"/>
      <c r="M103" s="13"/>
      <c r="N103" s="7"/>
    </row>
    <row r="104" spans="1:14" outlineLevel="4">
      <c r="A104" s="1"/>
      <c r="B104" s="1"/>
      <c r="C104" s="1"/>
      <c r="D104" s="1"/>
      <c r="E104" s="1"/>
      <c r="F104" s="1"/>
      <c r="G104" s="1"/>
      <c r="H104" s="1" t="s">
        <v>104</v>
      </c>
      <c r="I104" s="13">
        <v>1002.67</v>
      </c>
      <c r="J104" s="7"/>
      <c r="K104" s="13">
        <v>2116.7199999999998</v>
      </c>
      <c r="L104" s="7"/>
      <c r="M104" s="13">
        <f>ROUND((I104-K104),5)</f>
        <v>-1114.05</v>
      </c>
      <c r="N104" s="7"/>
    </row>
    <row r="105" spans="1:14" ht="18" outlineLevel="4" thickBot="1">
      <c r="A105" s="1"/>
      <c r="B105" s="1"/>
      <c r="C105" s="1"/>
      <c r="D105" s="1"/>
      <c r="E105" s="1"/>
      <c r="F105" s="1"/>
      <c r="G105" s="1"/>
      <c r="H105" s="1" t="s">
        <v>105</v>
      </c>
      <c r="I105" s="14">
        <v>1001.8</v>
      </c>
      <c r="J105" s="7"/>
      <c r="K105" s="14">
        <v>648.74</v>
      </c>
      <c r="L105" s="7"/>
      <c r="M105" s="14">
        <f>ROUND((I105-K105),5)</f>
        <v>353.06</v>
      </c>
      <c r="N105" s="7"/>
    </row>
    <row r="106" spans="1:14" outlineLevel="3">
      <c r="A106" s="1"/>
      <c r="B106" s="1"/>
      <c r="C106" s="1"/>
      <c r="D106" s="1"/>
      <c r="E106" s="1"/>
      <c r="F106" s="1"/>
      <c r="G106" s="1" t="s">
        <v>106</v>
      </c>
      <c r="H106" s="1"/>
      <c r="I106" s="13">
        <f>ROUND(SUM(I103:I105),5)</f>
        <v>2004.47</v>
      </c>
      <c r="J106" s="7"/>
      <c r="K106" s="13">
        <f>ROUND(SUM(K103:K105),5)</f>
        <v>2765.46</v>
      </c>
      <c r="L106" s="7"/>
      <c r="M106" s="13">
        <f>ROUND((I106-K106),5)</f>
        <v>-760.99</v>
      </c>
      <c r="N106" s="7"/>
    </row>
    <row r="107" spans="1:14" ht="30" customHeight="1" outlineLevel="4">
      <c r="A107" s="1"/>
      <c r="B107" s="1"/>
      <c r="C107" s="1"/>
      <c r="D107" s="1"/>
      <c r="E107" s="1"/>
      <c r="F107" s="1"/>
      <c r="G107" s="1" t="s">
        <v>107</v>
      </c>
      <c r="H107" s="1"/>
      <c r="I107" s="13"/>
      <c r="J107" s="7"/>
      <c r="K107" s="13"/>
      <c r="L107" s="7"/>
      <c r="M107" s="13"/>
      <c r="N107" s="7"/>
    </row>
    <row r="108" spans="1:14" outlineLevel="4">
      <c r="A108" s="1"/>
      <c r="B108" s="1"/>
      <c r="C108" s="1"/>
      <c r="D108" s="1"/>
      <c r="E108" s="1"/>
      <c r="F108" s="1"/>
      <c r="G108" s="1"/>
      <c r="H108" s="1" t="s">
        <v>108</v>
      </c>
      <c r="I108" s="13">
        <v>81698.5</v>
      </c>
      <c r="J108" s="7"/>
      <c r="K108" s="13">
        <v>67573.279999999999</v>
      </c>
      <c r="L108" s="7"/>
      <c r="M108" s="13">
        <f>ROUND((I108-K108),5)</f>
        <v>14125.22</v>
      </c>
      <c r="N108" s="7"/>
    </row>
    <row r="109" spans="1:14" outlineLevel="4">
      <c r="A109" s="1"/>
      <c r="B109" s="1"/>
      <c r="C109" s="1"/>
      <c r="D109" s="1"/>
      <c r="E109" s="1"/>
      <c r="F109" s="1"/>
      <c r="G109" s="1"/>
      <c r="H109" s="1" t="s">
        <v>109</v>
      </c>
      <c r="I109" s="13">
        <v>25028.62</v>
      </c>
      <c r="J109" s="7"/>
      <c r="K109" s="13">
        <v>24189.71</v>
      </c>
      <c r="L109" s="7"/>
      <c r="M109" s="13">
        <f>ROUND((I109-K109),5)</f>
        <v>838.91</v>
      </c>
      <c r="N109" s="7"/>
    </row>
    <row r="110" spans="1:14" outlineLevel="4">
      <c r="A110" s="1"/>
      <c r="B110" s="1"/>
      <c r="C110" s="1"/>
      <c r="D110" s="1"/>
      <c r="E110" s="1"/>
      <c r="F110" s="1"/>
      <c r="G110" s="1"/>
      <c r="H110" s="1" t="s">
        <v>110</v>
      </c>
      <c r="I110" s="13">
        <v>6857.25</v>
      </c>
      <c r="J110" s="7"/>
      <c r="K110" s="13">
        <v>6277.3</v>
      </c>
      <c r="L110" s="7"/>
      <c r="M110" s="13">
        <f>ROUND((I110-K110),5)</f>
        <v>579.95000000000005</v>
      </c>
      <c r="N110" s="7"/>
    </row>
    <row r="111" spans="1:14" ht="18" outlineLevel="4" thickBot="1">
      <c r="A111" s="1"/>
      <c r="B111" s="1"/>
      <c r="C111" s="1"/>
      <c r="D111" s="1"/>
      <c r="E111" s="1"/>
      <c r="F111" s="1"/>
      <c r="G111" s="1"/>
      <c r="H111" s="1" t="s">
        <v>111</v>
      </c>
      <c r="I111" s="14">
        <v>8900.7199999999993</v>
      </c>
      <c r="J111" s="7"/>
      <c r="K111" s="14">
        <v>0</v>
      </c>
      <c r="L111" s="7"/>
      <c r="M111" s="14">
        <f>ROUND((I111-K111),5)</f>
        <v>8900.7199999999993</v>
      </c>
      <c r="N111" s="7"/>
    </row>
    <row r="112" spans="1:14" outlineLevel="3">
      <c r="A112" s="1"/>
      <c r="B112" s="1"/>
      <c r="C112" s="1"/>
      <c r="D112" s="1"/>
      <c r="E112" s="1"/>
      <c r="F112" s="1"/>
      <c r="G112" s="1" t="s">
        <v>112</v>
      </c>
      <c r="H112" s="1"/>
      <c r="I112" s="13">
        <f>ROUND(SUM(I107:I111),5)</f>
        <v>122485.09</v>
      </c>
      <c r="J112" s="7"/>
      <c r="K112" s="13">
        <f>ROUND(SUM(K107:K111),5)</f>
        <v>98040.29</v>
      </c>
      <c r="L112" s="7"/>
      <c r="M112" s="13">
        <f>ROUND((I112-K112),5)</f>
        <v>24444.799999999999</v>
      </c>
      <c r="N112" s="7"/>
    </row>
    <row r="113" spans="1:14" ht="30" customHeight="1" outlineLevel="4">
      <c r="A113" s="1"/>
      <c r="B113" s="1"/>
      <c r="C113" s="1"/>
      <c r="D113" s="1"/>
      <c r="E113" s="1"/>
      <c r="F113" s="1"/>
      <c r="G113" s="1" t="s">
        <v>113</v>
      </c>
      <c r="H113" s="1"/>
      <c r="I113" s="13"/>
      <c r="J113" s="7"/>
      <c r="K113" s="13"/>
      <c r="L113" s="7"/>
      <c r="M113" s="13"/>
      <c r="N113" s="7"/>
    </row>
    <row r="114" spans="1:14" outlineLevel="4">
      <c r="A114" s="1"/>
      <c r="B114" s="1"/>
      <c r="C114" s="1"/>
      <c r="D114" s="1"/>
      <c r="E114" s="1"/>
      <c r="F114" s="1"/>
      <c r="G114" s="1"/>
      <c r="H114" s="1" t="s">
        <v>114</v>
      </c>
      <c r="I114" s="13">
        <v>3852.02</v>
      </c>
      <c r="J114" s="7"/>
      <c r="K114" s="13">
        <v>2248.9299999999998</v>
      </c>
      <c r="L114" s="7"/>
      <c r="M114" s="13">
        <f>ROUND((I114-K114),5)</f>
        <v>1603.09</v>
      </c>
      <c r="N114" s="7"/>
    </row>
    <row r="115" spans="1:14" ht="18" outlineLevel="4" thickBot="1">
      <c r="A115" s="1"/>
      <c r="B115" s="1"/>
      <c r="C115" s="1"/>
      <c r="D115" s="1"/>
      <c r="E115" s="1"/>
      <c r="F115" s="1"/>
      <c r="G115" s="1"/>
      <c r="H115" s="1" t="s">
        <v>115</v>
      </c>
      <c r="I115" s="15">
        <v>1205.83</v>
      </c>
      <c r="J115" s="7"/>
      <c r="K115" s="15">
        <v>938.75</v>
      </c>
      <c r="L115" s="7"/>
      <c r="M115" s="15">
        <f>ROUND((I115-K115),5)</f>
        <v>267.08</v>
      </c>
      <c r="N115" s="7"/>
    </row>
    <row r="116" spans="1:14" ht="18" outlineLevel="3" thickBot="1">
      <c r="A116" s="1"/>
      <c r="B116" s="1"/>
      <c r="C116" s="1"/>
      <c r="D116" s="1"/>
      <c r="E116" s="1"/>
      <c r="F116" s="1"/>
      <c r="G116" s="1" t="s">
        <v>116</v>
      </c>
      <c r="H116" s="1"/>
      <c r="I116" s="17">
        <f>ROUND(SUM(I113:I115),5)</f>
        <v>5057.8500000000004</v>
      </c>
      <c r="J116" s="7"/>
      <c r="K116" s="17">
        <f>ROUND(SUM(K113:K115),5)</f>
        <v>3187.68</v>
      </c>
      <c r="L116" s="7"/>
      <c r="M116" s="17">
        <f>ROUND((I116-K116),5)</f>
        <v>1870.17</v>
      </c>
      <c r="N116" s="7"/>
    </row>
    <row r="117" spans="1:14" ht="30" customHeight="1" outlineLevel="2" thickBot="1">
      <c r="A117" s="1"/>
      <c r="B117" s="1"/>
      <c r="C117" s="1"/>
      <c r="D117" s="1"/>
      <c r="E117" s="1"/>
      <c r="F117" s="1" t="s">
        <v>117</v>
      </c>
      <c r="G117" s="1"/>
      <c r="H117" s="1"/>
      <c r="I117" s="16">
        <f>ROUND(SUM(I92:I96)+I102+I106+I112+I116,5)</f>
        <v>146403.46</v>
      </c>
      <c r="J117" s="7"/>
      <c r="K117" s="16">
        <f>ROUND(SUM(K92:K96)+K102+K106+K112+K116,5)</f>
        <v>121262.35</v>
      </c>
      <c r="L117" s="7"/>
      <c r="M117" s="16">
        <f>ROUND((I117-K117),5)</f>
        <v>25141.11</v>
      </c>
      <c r="N117" s="7"/>
    </row>
    <row r="118" spans="1:14" ht="30" customHeight="1" outlineLevel="1">
      <c r="A118" s="1"/>
      <c r="B118" s="1"/>
      <c r="C118" s="1"/>
      <c r="D118" s="1"/>
      <c r="E118" s="21" t="s">
        <v>118</v>
      </c>
      <c r="F118" s="21"/>
      <c r="G118" s="21"/>
      <c r="H118" s="21"/>
      <c r="I118" s="22">
        <f>ROUND(I91+I117,5)</f>
        <v>146403.46</v>
      </c>
      <c r="J118" s="21"/>
      <c r="K118" s="22">
        <f>ROUND(K91+K117,5)</f>
        <v>121262.35</v>
      </c>
      <c r="L118" s="21"/>
      <c r="M118" s="22">
        <f>ROUND((I118-K118),5)</f>
        <v>25141.11</v>
      </c>
      <c r="N118" s="7"/>
    </row>
    <row r="119" spans="1:14" ht="30" customHeight="1" outlineLevel="2">
      <c r="A119" s="1"/>
      <c r="B119" s="1"/>
      <c r="C119" s="1"/>
      <c r="D119" s="1"/>
      <c r="E119" s="1" t="s">
        <v>119</v>
      </c>
      <c r="F119" s="1"/>
      <c r="G119" s="1"/>
      <c r="H119" s="1"/>
      <c r="I119" s="13"/>
      <c r="J119" s="7"/>
      <c r="K119" s="13"/>
      <c r="L119" s="7"/>
      <c r="M119" s="13"/>
      <c r="N119" s="7"/>
    </row>
    <row r="120" spans="1:14" outlineLevel="3">
      <c r="A120" s="1"/>
      <c r="B120" s="1"/>
      <c r="C120" s="1"/>
      <c r="D120" s="1"/>
      <c r="E120" s="1"/>
      <c r="F120" s="1" t="s">
        <v>120</v>
      </c>
      <c r="G120" s="1"/>
      <c r="H120" s="1"/>
      <c r="I120" s="13"/>
      <c r="J120" s="7"/>
      <c r="K120" s="13"/>
      <c r="L120" s="7"/>
      <c r="M120" s="13"/>
      <c r="N120" s="7"/>
    </row>
    <row r="121" spans="1:14" outlineLevel="3">
      <c r="A121" s="1"/>
      <c r="B121" s="1"/>
      <c r="C121" s="1"/>
      <c r="D121" s="1"/>
      <c r="E121" s="1"/>
      <c r="F121" s="1"/>
      <c r="G121" s="1" t="s">
        <v>121</v>
      </c>
      <c r="H121" s="1"/>
      <c r="I121" s="13">
        <v>410</v>
      </c>
      <c r="J121" s="7"/>
      <c r="K121" s="13">
        <v>1073.43</v>
      </c>
      <c r="L121" s="7"/>
      <c r="M121" s="13">
        <f>ROUND((I121-K121),5)</f>
        <v>-663.43</v>
      </c>
      <c r="N121" s="7"/>
    </row>
    <row r="122" spans="1:14" outlineLevel="3">
      <c r="A122" s="1"/>
      <c r="B122" s="1"/>
      <c r="C122" s="1"/>
      <c r="D122" s="1"/>
      <c r="E122" s="1"/>
      <c r="F122" s="1"/>
      <c r="G122" s="1" t="s">
        <v>122</v>
      </c>
      <c r="H122" s="1"/>
      <c r="I122" s="13">
        <v>522.55999999999995</v>
      </c>
      <c r="J122" s="7"/>
      <c r="K122" s="13">
        <v>16.760000000000002</v>
      </c>
      <c r="L122" s="7"/>
      <c r="M122" s="13">
        <f>ROUND((I122-K122),5)</f>
        <v>505.8</v>
      </c>
      <c r="N122" s="7"/>
    </row>
    <row r="123" spans="1:14" outlineLevel="3">
      <c r="A123" s="1"/>
      <c r="B123" s="1"/>
      <c r="C123" s="1"/>
      <c r="D123" s="1"/>
      <c r="E123" s="1"/>
      <c r="F123" s="1"/>
      <c r="G123" s="1" t="s">
        <v>123</v>
      </c>
      <c r="H123" s="1"/>
      <c r="I123" s="13">
        <v>0</v>
      </c>
      <c r="J123" s="7"/>
      <c r="K123" s="13">
        <v>124.9</v>
      </c>
      <c r="L123" s="7"/>
      <c r="M123" s="13">
        <f>ROUND((I123-K123),5)</f>
        <v>-124.9</v>
      </c>
      <c r="N123" s="7"/>
    </row>
    <row r="124" spans="1:14" outlineLevel="3">
      <c r="A124" s="1"/>
      <c r="B124" s="1"/>
      <c r="C124" s="1"/>
      <c r="D124" s="1"/>
      <c r="E124" s="1"/>
      <c r="F124" s="1"/>
      <c r="G124" s="1" t="s">
        <v>124</v>
      </c>
      <c r="H124" s="1"/>
      <c r="I124" s="13">
        <v>3522.37</v>
      </c>
      <c r="J124" s="7"/>
      <c r="K124" s="13">
        <v>296.99</v>
      </c>
      <c r="L124" s="7"/>
      <c r="M124" s="13">
        <f>ROUND((I124-K124),5)</f>
        <v>3225.38</v>
      </c>
      <c r="N124" s="7"/>
    </row>
    <row r="125" spans="1:14" outlineLevel="3">
      <c r="A125" s="1"/>
      <c r="B125" s="1"/>
      <c r="C125" s="1"/>
      <c r="D125" s="1"/>
      <c r="E125" s="1"/>
      <c r="F125" s="1"/>
      <c r="G125" s="1" t="s">
        <v>125</v>
      </c>
      <c r="H125" s="1"/>
      <c r="I125" s="13">
        <v>1801.53</v>
      </c>
      <c r="J125" s="7"/>
      <c r="K125" s="13">
        <v>39.99</v>
      </c>
      <c r="L125" s="7"/>
      <c r="M125" s="13">
        <f>ROUND((I125-K125),5)</f>
        <v>1761.54</v>
      </c>
      <c r="N125" s="7"/>
    </row>
    <row r="126" spans="1:14" outlineLevel="4">
      <c r="A126" s="1"/>
      <c r="B126" s="1"/>
      <c r="C126" s="1"/>
      <c r="D126" s="1"/>
      <c r="E126" s="1"/>
      <c r="F126" s="1"/>
      <c r="G126" s="1" t="s">
        <v>126</v>
      </c>
      <c r="H126" s="1"/>
      <c r="I126" s="13"/>
      <c r="J126" s="7"/>
      <c r="K126" s="13"/>
      <c r="L126" s="7"/>
      <c r="M126" s="13"/>
      <c r="N126" s="7"/>
    </row>
    <row r="127" spans="1:14" outlineLevel="4">
      <c r="A127" s="1"/>
      <c r="B127" s="1"/>
      <c r="C127" s="1"/>
      <c r="D127" s="1"/>
      <c r="E127" s="1"/>
      <c r="F127" s="1"/>
      <c r="G127" s="1"/>
      <c r="H127" s="1" t="s">
        <v>127</v>
      </c>
      <c r="I127" s="13">
        <v>207.26</v>
      </c>
      <c r="J127" s="7"/>
      <c r="K127" s="13">
        <v>0</v>
      </c>
      <c r="L127" s="7"/>
      <c r="M127" s="13">
        <f>ROUND((I127-K127),5)</f>
        <v>207.26</v>
      </c>
      <c r="N127" s="7"/>
    </row>
    <row r="128" spans="1:14" ht="18" outlineLevel="4" thickBot="1">
      <c r="A128" s="1"/>
      <c r="B128" s="1"/>
      <c r="C128" s="1"/>
      <c r="D128" s="1"/>
      <c r="E128" s="1"/>
      <c r="F128" s="1"/>
      <c r="G128" s="1"/>
      <c r="H128" s="1" t="s">
        <v>128</v>
      </c>
      <c r="I128" s="14">
        <v>305.67</v>
      </c>
      <c r="J128" s="7"/>
      <c r="K128" s="14">
        <v>184.88</v>
      </c>
      <c r="L128" s="7"/>
      <c r="M128" s="14">
        <f>ROUND((I128-K128),5)</f>
        <v>120.79</v>
      </c>
      <c r="N128" s="7"/>
    </row>
    <row r="129" spans="1:14" outlineLevel="3">
      <c r="A129" s="1"/>
      <c r="B129" s="1"/>
      <c r="C129" s="1"/>
      <c r="D129" s="1"/>
      <c r="E129" s="1"/>
      <c r="F129" s="1"/>
      <c r="G129" s="1" t="s">
        <v>129</v>
      </c>
      <c r="H129" s="1"/>
      <c r="I129" s="13">
        <f>ROUND(SUM(I126:I128),5)</f>
        <v>512.92999999999995</v>
      </c>
      <c r="J129" s="7"/>
      <c r="K129" s="13">
        <f>ROUND(SUM(K126:K128),5)</f>
        <v>184.88</v>
      </c>
      <c r="L129" s="7"/>
      <c r="M129" s="13">
        <f>ROUND((I129-K129),5)</f>
        <v>328.05</v>
      </c>
      <c r="N129" s="7"/>
    </row>
    <row r="130" spans="1:14" ht="30" customHeight="1" outlineLevel="4">
      <c r="A130" s="1"/>
      <c r="B130" s="1"/>
      <c r="C130" s="1"/>
      <c r="D130" s="1"/>
      <c r="E130" s="1"/>
      <c r="F130" s="1"/>
      <c r="G130" s="1" t="s">
        <v>130</v>
      </c>
      <c r="H130" s="1"/>
      <c r="I130" s="13"/>
      <c r="J130" s="7"/>
      <c r="K130" s="13"/>
      <c r="L130" s="7"/>
      <c r="M130" s="13"/>
      <c r="N130" s="7"/>
    </row>
    <row r="131" spans="1:14" outlineLevel="4">
      <c r="A131" s="1"/>
      <c r="B131" s="1"/>
      <c r="C131" s="1"/>
      <c r="D131" s="1"/>
      <c r="E131" s="1"/>
      <c r="F131" s="1"/>
      <c r="G131" s="1"/>
      <c r="H131" s="1" t="s">
        <v>131</v>
      </c>
      <c r="I131" s="13">
        <v>0</v>
      </c>
      <c r="J131" s="7"/>
      <c r="K131" s="13">
        <v>157.06</v>
      </c>
      <c r="L131" s="7"/>
      <c r="M131" s="13">
        <f>ROUND((I131-K131),5)</f>
        <v>-157.06</v>
      </c>
      <c r="N131" s="7"/>
    </row>
    <row r="132" spans="1:14" ht="18" outlineLevel="4" thickBot="1">
      <c r="A132" s="1"/>
      <c r="B132" s="1"/>
      <c r="C132" s="1"/>
      <c r="D132" s="1"/>
      <c r="E132" s="1"/>
      <c r="F132" s="1"/>
      <c r="G132" s="1"/>
      <c r="H132" s="1" t="s">
        <v>132</v>
      </c>
      <c r="I132" s="14">
        <v>799.83</v>
      </c>
      <c r="J132" s="7"/>
      <c r="K132" s="14">
        <v>714.87</v>
      </c>
      <c r="L132" s="7"/>
      <c r="M132" s="14">
        <f>ROUND((I132-K132),5)</f>
        <v>84.96</v>
      </c>
      <c r="N132" s="7"/>
    </row>
    <row r="133" spans="1:14" outlineLevel="3">
      <c r="A133" s="1"/>
      <c r="B133" s="1"/>
      <c r="C133" s="1"/>
      <c r="D133" s="1"/>
      <c r="E133" s="1"/>
      <c r="F133" s="1"/>
      <c r="G133" s="1" t="s">
        <v>133</v>
      </c>
      <c r="H133" s="1"/>
      <c r="I133" s="13">
        <f>ROUND(SUM(I130:I132),5)</f>
        <v>799.83</v>
      </c>
      <c r="J133" s="7"/>
      <c r="K133" s="13">
        <f>ROUND(SUM(K130:K132),5)</f>
        <v>871.93</v>
      </c>
      <c r="L133" s="7"/>
      <c r="M133" s="13">
        <f>ROUND((I133-K133),5)</f>
        <v>-72.099999999999994</v>
      </c>
      <c r="N133" s="7"/>
    </row>
    <row r="134" spans="1:14" ht="30" customHeight="1" outlineLevel="4">
      <c r="A134" s="1"/>
      <c r="B134" s="1"/>
      <c r="C134" s="1"/>
      <c r="D134" s="1"/>
      <c r="E134" s="1"/>
      <c r="F134" s="1"/>
      <c r="G134" s="1" t="s">
        <v>134</v>
      </c>
      <c r="H134" s="1"/>
      <c r="I134" s="13"/>
      <c r="J134" s="7"/>
      <c r="K134" s="13"/>
      <c r="L134" s="7"/>
      <c r="M134" s="13"/>
      <c r="N134" s="7"/>
    </row>
    <row r="135" spans="1:14" outlineLevel="4">
      <c r="A135" s="1"/>
      <c r="B135" s="1"/>
      <c r="C135" s="1"/>
      <c r="D135" s="1"/>
      <c r="E135" s="1"/>
      <c r="F135" s="1"/>
      <c r="G135" s="1"/>
      <c r="H135" s="1" t="s">
        <v>135</v>
      </c>
      <c r="I135" s="13">
        <v>5095.68</v>
      </c>
      <c r="J135" s="7"/>
      <c r="K135" s="13">
        <v>4775.68</v>
      </c>
      <c r="L135" s="7"/>
      <c r="M135" s="13">
        <f>ROUND((I135-K135),5)</f>
        <v>320</v>
      </c>
      <c r="N135" s="7"/>
    </row>
    <row r="136" spans="1:14" outlineLevel="4">
      <c r="A136" s="1"/>
      <c r="B136" s="1"/>
      <c r="C136" s="1"/>
      <c r="D136" s="1"/>
      <c r="E136" s="1"/>
      <c r="F136" s="1"/>
      <c r="G136" s="1"/>
      <c r="H136" s="1" t="s">
        <v>136</v>
      </c>
      <c r="I136" s="13">
        <v>1229.3599999999999</v>
      </c>
      <c r="J136" s="7"/>
      <c r="K136" s="13">
        <v>888.04</v>
      </c>
      <c r="L136" s="7"/>
      <c r="M136" s="13">
        <f>ROUND((I136-K136),5)</f>
        <v>341.32</v>
      </c>
      <c r="N136" s="7"/>
    </row>
    <row r="137" spans="1:14" ht="18" outlineLevel="4" thickBot="1">
      <c r="A137" s="1"/>
      <c r="B137" s="1"/>
      <c r="C137" s="1"/>
      <c r="D137" s="1"/>
      <c r="E137" s="1"/>
      <c r="F137" s="1"/>
      <c r="G137" s="1"/>
      <c r="H137" s="1" t="s">
        <v>137</v>
      </c>
      <c r="I137" s="14">
        <v>438.59</v>
      </c>
      <c r="J137" s="7"/>
      <c r="K137" s="14">
        <v>431.74</v>
      </c>
      <c r="L137" s="7"/>
      <c r="M137" s="14">
        <f>ROUND((I137-K137),5)</f>
        <v>6.85</v>
      </c>
      <c r="N137" s="7"/>
    </row>
    <row r="138" spans="1:14" outlineLevel="3">
      <c r="A138" s="1"/>
      <c r="B138" s="1"/>
      <c r="C138" s="1"/>
      <c r="D138" s="1"/>
      <c r="E138" s="1"/>
      <c r="F138" s="1"/>
      <c r="G138" s="1" t="s">
        <v>138</v>
      </c>
      <c r="H138" s="1"/>
      <c r="I138" s="13">
        <f>ROUND(SUM(I134:I137),5)</f>
        <v>6763.63</v>
      </c>
      <c r="J138" s="7"/>
      <c r="K138" s="13">
        <f>ROUND(SUM(K134:K137),5)</f>
        <v>6095.46</v>
      </c>
      <c r="L138" s="7"/>
      <c r="M138" s="13">
        <f>ROUND((I138-K138),5)</f>
        <v>668.17</v>
      </c>
      <c r="N138" s="7"/>
    </row>
    <row r="139" spans="1:14" ht="30" customHeight="1" outlineLevel="4">
      <c r="A139" s="1"/>
      <c r="B139" s="1"/>
      <c r="C139" s="1"/>
      <c r="D139" s="1"/>
      <c r="E139" s="1"/>
      <c r="F139" s="1"/>
      <c r="G139" s="1" t="s">
        <v>139</v>
      </c>
      <c r="H139" s="1"/>
      <c r="I139" s="13"/>
      <c r="J139" s="7"/>
      <c r="K139" s="13"/>
      <c r="L139" s="7"/>
      <c r="M139" s="13"/>
      <c r="N139" s="7"/>
    </row>
    <row r="140" spans="1:14" ht="18" outlineLevel="4" thickBot="1">
      <c r="A140" s="1"/>
      <c r="B140" s="1"/>
      <c r="C140" s="1"/>
      <c r="D140" s="1"/>
      <c r="E140" s="1"/>
      <c r="F140" s="1"/>
      <c r="G140" s="1"/>
      <c r="H140" s="1" t="s">
        <v>140</v>
      </c>
      <c r="I140" s="15">
        <v>425.81</v>
      </c>
      <c r="J140" s="7"/>
      <c r="K140" s="15">
        <v>269.47000000000003</v>
      </c>
      <c r="L140" s="7"/>
      <c r="M140" s="15">
        <f>ROUND((I140-K140),5)</f>
        <v>156.34</v>
      </c>
      <c r="N140" s="7"/>
    </row>
    <row r="141" spans="1:14" ht="18" outlineLevel="3" thickBot="1">
      <c r="A141" s="1"/>
      <c r="B141" s="1"/>
      <c r="C141" s="1"/>
      <c r="D141" s="1"/>
      <c r="E141" s="1"/>
      <c r="F141" s="1"/>
      <c r="G141" s="1" t="s">
        <v>141</v>
      </c>
      <c r="H141" s="1"/>
      <c r="I141" s="17">
        <f>ROUND(SUM(I139:I140),5)</f>
        <v>425.81</v>
      </c>
      <c r="J141" s="7"/>
      <c r="K141" s="17">
        <f>ROUND(SUM(K139:K140),5)</f>
        <v>269.47000000000003</v>
      </c>
      <c r="L141" s="7"/>
      <c r="M141" s="17">
        <f>ROUND((I141-K141),5)</f>
        <v>156.34</v>
      </c>
      <c r="N141" s="7"/>
    </row>
    <row r="142" spans="1:14" ht="30" customHeight="1" outlineLevel="2" thickBot="1">
      <c r="A142" s="1"/>
      <c r="B142" s="1"/>
      <c r="C142" s="1"/>
      <c r="D142" s="1"/>
      <c r="E142" s="1"/>
      <c r="F142" s="1" t="s">
        <v>142</v>
      </c>
      <c r="G142" s="1"/>
      <c r="H142" s="1"/>
      <c r="I142" s="16">
        <f>ROUND(SUM(I120:I125)+I129+I133+I138+I141,5)</f>
        <v>14758.66</v>
      </c>
      <c r="J142" s="7"/>
      <c r="K142" s="16">
        <f>ROUND(SUM(K120:K125)+K129+K133+K138+K141,5)</f>
        <v>8973.81</v>
      </c>
      <c r="L142" s="7"/>
      <c r="M142" s="16">
        <f>ROUND((I142-K142),5)</f>
        <v>5784.85</v>
      </c>
      <c r="N142" s="7"/>
    </row>
    <row r="143" spans="1:14" ht="30" customHeight="1" outlineLevel="1">
      <c r="A143" s="1"/>
      <c r="B143" s="1"/>
      <c r="C143" s="1"/>
      <c r="D143" s="1"/>
      <c r="E143" s="21" t="s">
        <v>143</v>
      </c>
      <c r="F143" s="21"/>
      <c r="G143" s="21"/>
      <c r="H143" s="21"/>
      <c r="I143" s="22">
        <f>ROUND(I119+I142,5)</f>
        <v>14758.66</v>
      </c>
      <c r="J143" s="21"/>
      <c r="K143" s="22">
        <f>ROUND(K119+K142,5)</f>
        <v>8973.81</v>
      </c>
      <c r="L143" s="21"/>
      <c r="M143" s="22">
        <f>ROUND((I143-K143),5)</f>
        <v>5784.85</v>
      </c>
      <c r="N143" s="7"/>
    </row>
    <row r="144" spans="1:14" ht="30" customHeight="1" outlineLevel="2">
      <c r="A144" s="1"/>
      <c r="B144" s="1"/>
      <c r="C144" s="1"/>
      <c r="D144" s="1"/>
      <c r="E144" s="1" t="s">
        <v>144</v>
      </c>
      <c r="F144" s="1"/>
      <c r="G144" s="1"/>
      <c r="H144" s="1"/>
      <c r="I144" s="13"/>
      <c r="J144" s="7"/>
      <c r="K144" s="13"/>
      <c r="L144" s="7"/>
      <c r="M144" s="13"/>
      <c r="N144" s="7"/>
    </row>
    <row r="145" spans="1:14" outlineLevel="3">
      <c r="A145" s="1"/>
      <c r="B145" s="1"/>
      <c r="C145" s="1"/>
      <c r="D145" s="1"/>
      <c r="E145" s="1"/>
      <c r="F145" s="1" t="s">
        <v>145</v>
      </c>
      <c r="G145" s="1"/>
      <c r="H145" s="1"/>
      <c r="I145" s="13"/>
      <c r="J145" s="7"/>
      <c r="K145" s="13"/>
      <c r="L145" s="7"/>
      <c r="M145" s="13"/>
      <c r="N145" s="7"/>
    </row>
    <row r="146" spans="1:14" outlineLevel="3">
      <c r="A146" s="1"/>
      <c r="B146" s="1"/>
      <c r="C146" s="1"/>
      <c r="D146" s="1"/>
      <c r="E146" s="1"/>
      <c r="F146" s="1"/>
      <c r="G146" s="1" t="s">
        <v>146</v>
      </c>
      <c r="H146" s="1"/>
      <c r="I146" s="13">
        <v>100</v>
      </c>
      <c r="J146" s="7"/>
      <c r="K146" s="13">
        <v>0</v>
      </c>
      <c r="L146" s="7"/>
      <c r="M146" s="13">
        <f>ROUND((I146-K146),5)</f>
        <v>100</v>
      </c>
      <c r="N146" s="7"/>
    </row>
    <row r="147" spans="1:14" outlineLevel="4">
      <c r="A147" s="1"/>
      <c r="B147" s="1"/>
      <c r="C147" s="1"/>
      <c r="D147" s="1"/>
      <c r="E147" s="1"/>
      <c r="F147" s="1"/>
      <c r="G147" s="1" t="s">
        <v>147</v>
      </c>
      <c r="H147" s="1"/>
      <c r="I147" s="13"/>
      <c r="J147" s="7"/>
      <c r="K147" s="13"/>
      <c r="L147" s="7"/>
      <c r="M147" s="13"/>
      <c r="N147" s="7"/>
    </row>
    <row r="148" spans="1:14" outlineLevel="4">
      <c r="A148" s="1"/>
      <c r="B148" s="1"/>
      <c r="C148" s="1"/>
      <c r="D148" s="1"/>
      <c r="E148" s="1"/>
      <c r="F148" s="1"/>
      <c r="G148" s="1"/>
      <c r="H148" s="1" t="s">
        <v>148</v>
      </c>
      <c r="I148" s="13">
        <v>207.26</v>
      </c>
      <c r="J148" s="7"/>
      <c r="K148" s="13">
        <v>0</v>
      </c>
      <c r="L148" s="7"/>
      <c r="M148" s="13">
        <f>ROUND((I148-K148),5)</f>
        <v>207.26</v>
      </c>
      <c r="N148" s="7"/>
    </row>
    <row r="149" spans="1:14" outlineLevel="4">
      <c r="A149" s="1"/>
      <c r="B149" s="1"/>
      <c r="C149" s="1"/>
      <c r="D149" s="1"/>
      <c r="E149" s="1"/>
      <c r="F149" s="1"/>
      <c r="G149" s="1"/>
      <c r="H149" s="1" t="s">
        <v>149</v>
      </c>
      <c r="I149" s="13">
        <v>851.25</v>
      </c>
      <c r="J149" s="7"/>
      <c r="K149" s="13">
        <v>0</v>
      </c>
      <c r="L149" s="7"/>
      <c r="M149" s="13">
        <f>ROUND((I149-K149),5)</f>
        <v>851.25</v>
      </c>
      <c r="N149" s="7"/>
    </row>
    <row r="150" spans="1:14" outlineLevel="4">
      <c r="A150" s="1"/>
      <c r="B150" s="1"/>
      <c r="C150" s="1"/>
      <c r="D150" s="1"/>
      <c r="E150" s="1"/>
      <c r="F150" s="1"/>
      <c r="G150" s="1"/>
      <c r="H150" s="1" t="s">
        <v>150</v>
      </c>
      <c r="I150" s="13">
        <v>40.01</v>
      </c>
      <c r="J150" s="7"/>
      <c r="K150" s="13">
        <v>120.03</v>
      </c>
      <c r="L150" s="7"/>
      <c r="M150" s="13">
        <f>ROUND((I150-K150),5)</f>
        <v>-80.02</v>
      </c>
      <c r="N150" s="7"/>
    </row>
    <row r="151" spans="1:14" ht="18" outlineLevel="4" thickBot="1">
      <c r="A151" s="1"/>
      <c r="B151" s="1"/>
      <c r="C151" s="1"/>
      <c r="D151" s="1"/>
      <c r="E151" s="1"/>
      <c r="F151" s="1"/>
      <c r="G151" s="1"/>
      <c r="H151" s="1" t="s">
        <v>151</v>
      </c>
      <c r="I151" s="14">
        <v>668.72</v>
      </c>
      <c r="J151" s="7"/>
      <c r="K151" s="14">
        <v>75.98</v>
      </c>
      <c r="L151" s="7"/>
      <c r="M151" s="14">
        <f>ROUND((I151-K151),5)</f>
        <v>592.74</v>
      </c>
      <c r="N151" s="7"/>
    </row>
    <row r="152" spans="1:14" outlineLevel="3">
      <c r="A152" s="1"/>
      <c r="B152" s="1"/>
      <c r="C152" s="1"/>
      <c r="D152" s="1"/>
      <c r="E152" s="1"/>
      <c r="F152" s="1"/>
      <c r="G152" s="1" t="s">
        <v>152</v>
      </c>
      <c r="H152" s="1"/>
      <c r="I152" s="13">
        <f>ROUND(SUM(I147:I151),5)</f>
        <v>1767.24</v>
      </c>
      <c r="J152" s="7"/>
      <c r="K152" s="13">
        <f>ROUND(SUM(K147:K151),5)</f>
        <v>196.01</v>
      </c>
      <c r="L152" s="7"/>
      <c r="M152" s="13">
        <f>ROUND((I152-K152),5)</f>
        <v>1571.23</v>
      </c>
      <c r="N152" s="7"/>
    </row>
    <row r="153" spans="1:14" ht="30" customHeight="1" outlineLevel="4">
      <c r="A153" s="1"/>
      <c r="B153" s="1"/>
      <c r="C153" s="1"/>
      <c r="D153" s="1"/>
      <c r="E153" s="1"/>
      <c r="F153" s="1"/>
      <c r="G153" s="1" t="s">
        <v>153</v>
      </c>
      <c r="H153" s="1"/>
      <c r="I153" s="13"/>
      <c r="J153" s="7"/>
      <c r="K153" s="13"/>
      <c r="L153" s="7"/>
      <c r="M153" s="13"/>
      <c r="N153" s="7"/>
    </row>
    <row r="154" spans="1:14" outlineLevel="4">
      <c r="A154" s="1"/>
      <c r="B154" s="1"/>
      <c r="C154" s="1"/>
      <c r="D154" s="1"/>
      <c r="E154" s="1"/>
      <c r="F154" s="1"/>
      <c r="G154" s="1"/>
      <c r="H154" s="1" t="s">
        <v>154</v>
      </c>
      <c r="I154" s="13">
        <v>6844.29</v>
      </c>
      <c r="J154" s="7"/>
      <c r="K154" s="13">
        <v>4147.84</v>
      </c>
      <c r="L154" s="7"/>
      <c r="M154" s="13">
        <f>ROUND((I154-K154),5)</f>
        <v>2696.45</v>
      </c>
      <c r="N154" s="7"/>
    </row>
    <row r="155" spans="1:14" ht="18" outlineLevel="4" thickBot="1">
      <c r="A155" s="1"/>
      <c r="B155" s="1"/>
      <c r="C155" s="1"/>
      <c r="D155" s="1"/>
      <c r="E155" s="1"/>
      <c r="F155" s="1"/>
      <c r="G155" s="1"/>
      <c r="H155" s="1" t="s">
        <v>155</v>
      </c>
      <c r="I155" s="15">
        <v>682.87</v>
      </c>
      <c r="J155" s="7"/>
      <c r="K155" s="15">
        <v>417.81</v>
      </c>
      <c r="L155" s="7"/>
      <c r="M155" s="15">
        <f>ROUND((I155-K155),5)</f>
        <v>265.06</v>
      </c>
      <c r="N155" s="7"/>
    </row>
    <row r="156" spans="1:14" ht="18" outlineLevel="3" thickBot="1">
      <c r="A156" s="1"/>
      <c r="B156" s="1"/>
      <c r="C156" s="1"/>
      <c r="D156" s="1"/>
      <c r="E156" s="1"/>
      <c r="F156" s="1"/>
      <c r="G156" s="1" t="s">
        <v>156</v>
      </c>
      <c r="H156" s="1"/>
      <c r="I156" s="17">
        <f>ROUND(SUM(I153:I155),5)</f>
        <v>7527.16</v>
      </c>
      <c r="J156" s="7"/>
      <c r="K156" s="17">
        <f>ROUND(SUM(K153:K155),5)</f>
        <v>4565.6499999999996</v>
      </c>
      <c r="L156" s="7"/>
      <c r="M156" s="17">
        <f>ROUND((I156-K156),5)</f>
        <v>2961.51</v>
      </c>
      <c r="N156" s="7"/>
    </row>
    <row r="157" spans="1:14" ht="30" customHeight="1" outlineLevel="2" thickBot="1">
      <c r="A157" s="1"/>
      <c r="B157" s="1"/>
      <c r="C157" s="1"/>
      <c r="D157" s="1"/>
      <c r="E157" s="1"/>
      <c r="F157" s="1" t="s">
        <v>157</v>
      </c>
      <c r="G157" s="1"/>
      <c r="H157" s="1"/>
      <c r="I157" s="16">
        <f>ROUND(SUM(I145:I146)+I152+I156,5)</f>
        <v>9394.4</v>
      </c>
      <c r="J157" s="7"/>
      <c r="K157" s="16">
        <f>ROUND(SUM(K145:K146)+K152+K156,5)</f>
        <v>4761.66</v>
      </c>
      <c r="L157" s="7"/>
      <c r="M157" s="16">
        <f>ROUND((I157-K157),5)</f>
        <v>4632.74</v>
      </c>
      <c r="N157" s="7"/>
    </row>
    <row r="158" spans="1:14" ht="30" customHeight="1" outlineLevel="1">
      <c r="A158" s="1"/>
      <c r="B158" s="1"/>
      <c r="C158" s="1"/>
      <c r="D158" s="1"/>
      <c r="E158" s="21" t="s">
        <v>158</v>
      </c>
      <c r="F158" s="21"/>
      <c r="G158" s="21"/>
      <c r="H158" s="21"/>
      <c r="I158" s="22">
        <f>ROUND(I144+I157,5)</f>
        <v>9394.4</v>
      </c>
      <c r="J158" s="21"/>
      <c r="K158" s="22">
        <f>ROUND(K144+K157,5)</f>
        <v>4761.66</v>
      </c>
      <c r="L158" s="21"/>
      <c r="M158" s="22">
        <f>ROUND((I158-K158),5)</f>
        <v>4632.74</v>
      </c>
      <c r="N158" s="7"/>
    </row>
    <row r="159" spans="1:14" ht="30" customHeight="1" outlineLevel="2">
      <c r="A159" s="1"/>
      <c r="B159" s="1"/>
      <c r="C159" s="1"/>
      <c r="D159" s="1"/>
      <c r="E159" s="1" t="s">
        <v>159</v>
      </c>
      <c r="F159" s="1"/>
      <c r="G159" s="1"/>
      <c r="H159" s="1"/>
      <c r="I159" s="13"/>
      <c r="J159" s="7"/>
      <c r="K159" s="13"/>
      <c r="L159" s="7"/>
      <c r="M159" s="13"/>
      <c r="N159" s="7"/>
    </row>
    <row r="160" spans="1:14" outlineLevel="3">
      <c r="A160" s="1"/>
      <c r="B160" s="1"/>
      <c r="C160" s="1"/>
      <c r="D160" s="1"/>
      <c r="E160" s="1"/>
      <c r="F160" s="1" t="s">
        <v>160</v>
      </c>
      <c r="G160" s="1"/>
      <c r="H160" s="1"/>
      <c r="I160" s="13"/>
      <c r="J160" s="7"/>
      <c r="K160" s="13"/>
      <c r="L160" s="7"/>
      <c r="M160" s="13"/>
      <c r="N160" s="7"/>
    </row>
    <row r="161" spans="1:14" outlineLevel="3">
      <c r="A161" s="1"/>
      <c r="B161" s="1"/>
      <c r="C161" s="1"/>
      <c r="D161" s="1"/>
      <c r="E161" s="1"/>
      <c r="F161" s="1"/>
      <c r="G161" s="1" t="s">
        <v>161</v>
      </c>
      <c r="H161" s="1"/>
      <c r="I161" s="13">
        <v>2048.4</v>
      </c>
      <c r="J161" s="7"/>
      <c r="K161" s="13">
        <v>922.29</v>
      </c>
      <c r="L161" s="7"/>
      <c r="M161" s="13">
        <f>ROUND((I161-K161),5)</f>
        <v>1126.1099999999999</v>
      </c>
      <c r="N161" s="7"/>
    </row>
    <row r="162" spans="1:14" outlineLevel="3">
      <c r="A162" s="1"/>
      <c r="B162" s="1"/>
      <c r="C162" s="1"/>
      <c r="D162" s="1"/>
      <c r="E162" s="1"/>
      <c r="F162" s="1"/>
      <c r="G162" s="1" t="s">
        <v>162</v>
      </c>
      <c r="H162" s="1"/>
      <c r="I162" s="13">
        <v>2034.5</v>
      </c>
      <c r="J162" s="7"/>
      <c r="K162" s="13">
        <v>2039.5</v>
      </c>
      <c r="L162" s="7"/>
      <c r="M162" s="13">
        <f>ROUND((I162-K162),5)</f>
        <v>-5</v>
      </c>
      <c r="N162" s="7"/>
    </row>
    <row r="163" spans="1:14" outlineLevel="4">
      <c r="A163" s="1"/>
      <c r="B163" s="1"/>
      <c r="C163" s="1"/>
      <c r="D163" s="1"/>
      <c r="E163" s="1"/>
      <c r="F163" s="1"/>
      <c r="G163" s="1" t="s">
        <v>163</v>
      </c>
      <c r="H163" s="1"/>
      <c r="I163" s="13"/>
      <c r="J163" s="7"/>
      <c r="K163" s="13"/>
      <c r="L163" s="7"/>
      <c r="M163" s="13"/>
      <c r="N163" s="7"/>
    </row>
    <row r="164" spans="1:14" outlineLevel="4">
      <c r="A164" s="1"/>
      <c r="B164" s="1"/>
      <c r="C164" s="1"/>
      <c r="D164" s="1"/>
      <c r="E164" s="1"/>
      <c r="F164" s="1"/>
      <c r="G164" s="1"/>
      <c r="H164" s="1" t="s">
        <v>164</v>
      </c>
      <c r="I164" s="13">
        <v>1865.28</v>
      </c>
      <c r="J164" s="7"/>
      <c r="K164" s="13">
        <v>0</v>
      </c>
      <c r="L164" s="7"/>
      <c r="M164" s="13">
        <f>ROUND((I164-K164),5)</f>
        <v>1865.28</v>
      </c>
      <c r="N164" s="7"/>
    </row>
    <row r="165" spans="1:14" ht="18" outlineLevel="4" thickBot="1">
      <c r="A165" s="1"/>
      <c r="B165" s="1"/>
      <c r="C165" s="1"/>
      <c r="D165" s="1"/>
      <c r="E165" s="1"/>
      <c r="F165" s="1"/>
      <c r="G165" s="1"/>
      <c r="H165" s="1" t="s">
        <v>165</v>
      </c>
      <c r="I165" s="14">
        <v>1129.46</v>
      </c>
      <c r="J165" s="7"/>
      <c r="K165" s="14">
        <v>456</v>
      </c>
      <c r="L165" s="7"/>
      <c r="M165" s="14">
        <f>ROUND((I165-K165),5)</f>
        <v>673.46</v>
      </c>
      <c r="N165" s="7"/>
    </row>
    <row r="166" spans="1:14" outlineLevel="3">
      <c r="A166" s="1"/>
      <c r="B166" s="1"/>
      <c r="C166" s="1"/>
      <c r="D166" s="1"/>
      <c r="E166" s="1"/>
      <c r="F166" s="1"/>
      <c r="G166" s="1" t="s">
        <v>166</v>
      </c>
      <c r="H166" s="1"/>
      <c r="I166" s="13">
        <f>ROUND(SUM(I163:I165),5)</f>
        <v>2994.74</v>
      </c>
      <c r="J166" s="7"/>
      <c r="K166" s="13">
        <f>ROUND(SUM(K163:K165),5)</f>
        <v>456</v>
      </c>
      <c r="L166" s="7"/>
      <c r="M166" s="13">
        <f>ROUND((I166-K166),5)</f>
        <v>2538.7399999999998</v>
      </c>
      <c r="N166" s="7"/>
    </row>
    <row r="167" spans="1:14" ht="30" customHeight="1" outlineLevel="4">
      <c r="A167" s="1"/>
      <c r="B167" s="1"/>
      <c r="C167" s="1"/>
      <c r="D167" s="1"/>
      <c r="E167" s="1"/>
      <c r="F167" s="1"/>
      <c r="G167" s="1" t="s">
        <v>167</v>
      </c>
      <c r="H167" s="1"/>
      <c r="I167" s="13"/>
      <c r="J167" s="7"/>
      <c r="K167" s="13"/>
      <c r="L167" s="7"/>
      <c r="M167" s="13"/>
      <c r="N167" s="7"/>
    </row>
    <row r="168" spans="1:14" outlineLevel="4">
      <c r="A168" s="1"/>
      <c r="B168" s="1"/>
      <c r="C168" s="1"/>
      <c r="D168" s="1"/>
      <c r="E168" s="1"/>
      <c r="F168" s="1"/>
      <c r="G168" s="1"/>
      <c r="H168" s="1" t="s">
        <v>168</v>
      </c>
      <c r="I168" s="13">
        <v>1552.2</v>
      </c>
      <c r="J168" s="7"/>
      <c r="K168" s="13">
        <v>2004.6</v>
      </c>
      <c r="L168" s="7"/>
      <c r="M168" s="13">
        <f t="shared" ref="M168:M173" si="5">ROUND((I168-K168),5)</f>
        <v>-452.4</v>
      </c>
      <c r="N168" s="7"/>
    </row>
    <row r="169" spans="1:14" outlineLevel="4">
      <c r="A169" s="1"/>
      <c r="B169" s="1"/>
      <c r="C169" s="1"/>
      <c r="D169" s="1"/>
      <c r="E169" s="1"/>
      <c r="F169" s="1"/>
      <c r="G169" s="1"/>
      <c r="H169" s="1" t="s">
        <v>169</v>
      </c>
      <c r="I169" s="13">
        <v>94.57</v>
      </c>
      <c r="J169" s="7"/>
      <c r="K169" s="13">
        <v>222.02</v>
      </c>
      <c r="L169" s="7"/>
      <c r="M169" s="13">
        <f t="shared" si="5"/>
        <v>-127.45</v>
      </c>
      <c r="N169" s="7"/>
    </row>
    <row r="170" spans="1:14" ht="18" outlineLevel="4" thickBot="1">
      <c r="A170" s="1"/>
      <c r="B170" s="1"/>
      <c r="C170" s="1"/>
      <c r="D170" s="1"/>
      <c r="E170" s="1"/>
      <c r="F170" s="1"/>
      <c r="G170" s="1"/>
      <c r="H170" s="1" t="s">
        <v>170</v>
      </c>
      <c r="I170" s="15">
        <v>194.56</v>
      </c>
      <c r="J170" s="7"/>
      <c r="K170" s="15">
        <v>215.49</v>
      </c>
      <c r="L170" s="7"/>
      <c r="M170" s="15">
        <f t="shared" si="5"/>
        <v>-20.93</v>
      </c>
      <c r="N170" s="7"/>
    </row>
    <row r="171" spans="1:14" ht="18" outlineLevel="3" thickBot="1">
      <c r="A171" s="1"/>
      <c r="B171" s="1"/>
      <c r="C171" s="1"/>
      <c r="D171" s="1"/>
      <c r="E171" s="1"/>
      <c r="F171" s="1"/>
      <c r="G171" s="1" t="s">
        <v>171</v>
      </c>
      <c r="H171" s="1"/>
      <c r="I171" s="17">
        <f>ROUND(SUM(I167:I170),5)</f>
        <v>1841.33</v>
      </c>
      <c r="J171" s="7"/>
      <c r="K171" s="17">
        <f>ROUND(SUM(K167:K170),5)</f>
        <v>2442.11</v>
      </c>
      <c r="L171" s="7"/>
      <c r="M171" s="17">
        <f t="shared" si="5"/>
        <v>-600.78</v>
      </c>
      <c r="N171" s="7"/>
    </row>
    <row r="172" spans="1:14" ht="30" customHeight="1" outlineLevel="2" thickBot="1">
      <c r="A172" s="1"/>
      <c r="B172" s="1"/>
      <c r="C172" s="1"/>
      <c r="D172" s="1"/>
      <c r="E172" s="1"/>
      <c r="F172" s="1" t="s">
        <v>172</v>
      </c>
      <c r="G172" s="1"/>
      <c r="H172" s="1"/>
      <c r="I172" s="16">
        <f>ROUND(SUM(I160:I162)+I166+I171,5)</f>
        <v>8918.9699999999993</v>
      </c>
      <c r="J172" s="7"/>
      <c r="K172" s="16">
        <f>ROUND(SUM(K160:K162)+K166+K171,5)</f>
        <v>5859.9</v>
      </c>
      <c r="L172" s="7"/>
      <c r="M172" s="16">
        <f t="shared" si="5"/>
        <v>3059.07</v>
      </c>
      <c r="N172" s="7"/>
    </row>
    <row r="173" spans="1:14" ht="30" customHeight="1" outlineLevel="1">
      <c r="A173" s="1"/>
      <c r="B173" s="1"/>
      <c r="C173" s="1"/>
      <c r="D173" s="1"/>
      <c r="E173" s="21" t="s">
        <v>173</v>
      </c>
      <c r="F173" s="21"/>
      <c r="G173" s="21"/>
      <c r="H173" s="21"/>
      <c r="I173" s="22">
        <f>ROUND(I159+I172,5)</f>
        <v>8918.9699999999993</v>
      </c>
      <c r="J173" s="21"/>
      <c r="K173" s="22">
        <f>ROUND(K159+K172,5)</f>
        <v>5859.9</v>
      </c>
      <c r="L173" s="21"/>
      <c r="M173" s="22">
        <f t="shared" si="5"/>
        <v>3059.07</v>
      </c>
      <c r="N173" s="7"/>
    </row>
    <row r="174" spans="1:14" ht="30" customHeight="1" outlineLevel="2">
      <c r="A174" s="1"/>
      <c r="B174" s="1"/>
      <c r="C174" s="1"/>
      <c r="D174" s="1"/>
      <c r="E174" s="1" t="s">
        <v>174</v>
      </c>
      <c r="F174" s="1"/>
      <c r="G174" s="1"/>
      <c r="H174" s="1"/>
      <c r="I174" s="13"/>
      <c r="J174" s="7"/>
      <c r="K174" s="13"/>
      <c r="L174" s="7"/>
      <c r="M174" s="13"/>
      <c r="N174" s="7"/>
    </row>
    <row r="175" spans="1:14" outlineLevel="2">
      <c r="A175" s="1"/>
      <c r="B175" s="1"/>
      <c r="C175" s="1"/>
      <c r="D175" s="1"/>
      <c r="E175" s="1"/>
      <c r="F175" s="1" t="s">
        <v>175</v>
      </c>
      <c r="G175" s="1"/>
      <c r="H175" s="1"/>
      <c r="I175" s="13">
        <v>45</v>
      </c>
      <c r="J175" s="7"/>
      <c r="K175" s="13">
        <v>0</v>
      </c>
      <c r="L175" s="7"/>
      <c r="M175" s="13">
        <f>ROUND((I175-K175),5)</f>
        <v>45</v>
      </c>
      <c r="N175" s="7"/>
    </row>
    <row r="176" spans="1:14" outlineLevel="2">
      <c r="A176" s="1"/>
      <c r="B176" s="1"/>
      <c r="C176" s="1"/>
      <c r="D176" s="1"/>
      <c r="E176" s="1"/>
      <c r="F176" s="1" t="s">
        <v>176</v>
      </c>
      <c r="G176" s="1"/>
      <c r="H176" s="1"/>
      <c r="I176" s="13">
        <v>0</v>
      </c>
      <c r="J176" s="7"/>
      <c r="K176" s="13">
        <v>0</v>
      </c>
      <c r="L176" s="7"/>
      <c r="M176" s="13">
        <f>ROUND((I176-K176),5)</f>
        <v>0</v>
      </c>
      <c r="N176" s="7"/>
    </row>
    <row r="177" spans="1:14" outlineLevel="3">
      <c r="A177" s="1"/>
      <c r="B177" s="1"/>
      <c r="C177" s="1"/>
      <c r="D177" s="1"/>
      <c r="E177" s="1"/>
      <c r="F177" s="1" t="s">
        <v>177</v>
      </c>
      <c r="G177" s="1"/>
      <c r="H177" s="1"/>
      <c r="I177" s="13"/>
      <c r="J177" s="7"/>
      <c r="K177" s="13"/>
      <c r="L177" s="7"/>
      <c r="M177" s="13"/>
      <c r="N177" s="7"/>
    </row>
    <row r="178" spans="1:14" outlineLevel="3">
      <c r="A178" s="1"/>
      <c r="B178" s="1"/>
      <c r="C178" s="1"/>
      <c r="D178" s="1"/>
      <c r="E178" s="1"/>
      <c r="F178" s="1"/>
      <c r="G178" s="1" t="s">
        <v>178</v>
      </c>
      <c r="H178" s="1"/>
      <c r="I178" s="13">
        <v>414.5</v>
      </c>
      <c r="J178" s="7"/>
      <c r="K178" s="13">
        <v>0</v>
      </c>
      <c r="L178" s="7"/>
      <c r="M178" s="13">
        <f>ROUND((I178-K178),5)</f>
        <v>414.5</v>
      </c>
      <c r="N178" s="7"/>
    </row>
    <row r="179" spans="1:14" outlineLevel="3">
      <c r="A179" s="1"/>
      <c r="B179" s="1"/>
      <c r="C179" s="1"/>
      <c r="D179" s="1"/>
      <c r="E179" s="1"/>
      <c r="F179" s="1"/>
      <c r="G179" s="1" t="s">
        <v>179</v>
      </c>
      <c r="H179" s="1"/>
      <c r="I179" s="13">
        <v>54.38</v>
      </c>
      <c r="J179" s="7"/>
      <c r="K179" s="13">
        <v>86.13</v>
      </c>
      <c r="L179" s="7"/>
      <c r="M179" s="13">
        <f>ROUND((I179-K179),5)</f>
        <v>-31.75</v>
      </c>
      <c r="N179" s="7"/>
    </row>
    <row r="180" spans="1:14" ht="18" outlineLevel="3" thickBot="1">
      <c r="A180" s="1"/>
      <c r="B180" s="1"/>
      <c r="C180" s="1"/>
      <c r="D180" s="1"/>
      <c r="E180" s="1"/>
      <c r="F180" s="1"/>
      <c r="G180" s="1" t="s">
        <v>180</v>
      </c>
      <c r="H180" s="1"/>
      <c r="I180" s="14">
        <v>165</v>
      </c>
      <c r="J180" s="7"/>
      <c r="K180" s="14">
        <v>0</v>
      </c>
      <c r="L180" s="7"/>
      <c r="M180" s="14">
        <f>ROUND((I180-K180),5)</f>
        <v>165</v>
      </c>
      <c r="N180" s="7"/>
    </row>
    <row r="181" spans="1:14" outlineLevel="2">
      <c r="A181" s="1"/>
      <c r="B181" s="1"/>
      <c r="C181" s="1"/>
      <c r="D181" s="1"/>
      <c r="E181" s="1"/>
      <c r="F181" s="1" t="s">
        <v>181</v>
      </c>
      <c r="G181" s="1"/>
      <c r="H181" s="1"/>
      <c r="I181" s="13">
        <f>ROUND(SUM(I177:I180),5)</f>
        <v>633.88</v>
      </c>
      <c r="J181" s="7"/>
      <c r="K181" s="13">
        <f>ROUND(SUM(K177:K180),5)</f>
        <v>86.13</v>
      </c>
      <c r="L181" s="7"/>
      <c r="M181" s="13">
        <f>ROUND((I181-K181),5)</f>
        <v>547.75</v>
      </c>
      <c r="N181" s="7"/>
    </row>
    <row r="182" spans="1:14" ht="30" customHeight="1" outlineLevel="3">
      <c r="A182" s="1"/>
      <c r="B182" s="1"/>
      <c r="C182" s="1"/>
      <c r="D182" s="1"/>
      <c r="E182" s="1"/>
      <c r="F182" s="1" t="s">
        <v>182</v>
      </c>
      <c r="G182" s="1"/>
      <c r="H182" s="1"/>
      <c r="I182" s="13"/>
      <c r="J182" s="7"/>
      <c r="K182" s="13"/>
      <c r="L182" s="7"/>
      <c r="M182" s="13"/>
      <c r="N182" s="7"/>
    </row>
    <row r="183" spans="1:14" outlineLevel="3">
      <c r="A183" s="1"/>
      <c r="B183" s="1"/>
      <c r="C183" s="1"/>
      <c r="D183" s="1"/>
      <c r="E183" s="1"/>
      <c r="F183" s="1"/>
      <c r="G183" s="1" t="s">
        <v>183</v>
      </c>
      <c r="H183" s="1"/>
      <c r="I183" s="13">
        <v>8492.8700000000008</v>
      </c>
      <c r="J183" s="7"/>
      <c r="K183" s="13">
        <v>8566.81</v>
      </c>
      <c r="L183" s="7"/>
      <c r="M183" s="13">
        <f>ROUND((I183-K183),5)</f>
        <v>-73.94</v>
      </c>
      <c r="N183" s="7"/>
    </row>
    <row r="184" spans="1:14" outlineLevel="3">
      <c r="A184" s="1"/>
      <c r="B184" s="1"/>
      <c r="C184" s="1"/>
      <c r="D184" s="1"/>
      <c r="E184" s="1"/>
      <c r="F184" s="1"/>
      <c r="G184" s="1" t="s">
        <v>184</v>
      </c>
      <c r="H184" s="1"/>
      <c r="I184" s="13">
        <v>622.13</v>
      </c>
      <c r="J184" s="7"/>
      <c r="K184" s="13">
        <v>888.04</v>
      </c>
      <c r="L184" s="7"/>
      <c r="M184" s="13">
        <f>ROUND((I184-K184),5)</f>
        <v>-265.91000000000003</v>
      </c>
      <c r="N184" s="7"/>
    </row>
    <row r="185" spans="1:14" ht="18" outlineLevel="3" thickBot="1">
      <c r="A185" s="1"/>
      <c r="B185" s="1"/>
      <c r="C185" s="1"/>
      <c r="D185" s="1"/>
      <c r="E185" s="1"/>
      <c r="F185" s="1"/>
      <c r="G185" s="1" t="s">
        <v>185</v>
      </c>
      <c r="H185" s="1"/>
      <c r="I185" s="14">
        <v>608.04</v>
      </c>
      <c r="J185" s="7"/>
      <c r="K185" s="14">
        <v>674.48</v>
      </c>
      <c r="L185" s="7"/>
      <c r="M185" s="14">
        <f>ROUND((I185-K185),5)</f>
        <v>-66.44</v>
      </c>
      <c r="N185" s="7"/>
    </row>
    <row r="186" spans="1:14" outlineLevel="2">
      <c r="A186" s="1"/>
      <c r="B186" s="1"/>
      <c r="C186" s="1"/>
      <c r="D186" s="1"/>
      <c r="E186" s="1"/>
      <c r="F186" s="1" t="s">
        <v>186</v>
      </c>
      <c r="G186" s="1"/>
      <c r="H186" s="1"/>
      <c r="I186" s="13">
        <f>ROUND(SUM(I182:I185),5)</f>
        <v>9723.0400000000009</v>
      </c>
      <c r="J186" s="7"/>
      <c r="K186" s="13">
        <f>ROUND(SUM(K182:K185),5)</f>
        <v>10129.33</v>
      </c>
      <c r="L186" s="7"/>
      <c r="M186" s="13">
        <f>ROUND((I186-K186),5)</f>
        <v>-406.29</v>
      </c>
      <c r="N186" s="7"/>
    </row>
    <row r="187" spans="1:14" ht="30" customHeight="1" outlineLevel="3">
      <c r="A187" s="1"/>
      <c r="B187" s="1"/>
      <c r="C187" s="1"/>
      <c r="D187" s="1"/>
      <c r="E187" s="1"/>
      <c r="F187" s="1" t="s">
        <v>187</v>
      </c>
      <c r="G187" s="1"/>
      <c r="H187" s="1"/>
      <c r="I187" s="13"/>
      <c r="J187" s="7"/>
      <c r="K187" s="13"/>
      <c r="L187" s="7"/>
      <c r="M187" s="13"/>
      <c r="N187" s="7"/>
    </row>
    <row r="188" spans="1:14" ht="18" outlineLevel="3" thickBot="1">
      <c r="A188" s="1"/>
      <c r="B188" s="1"/>
      <c r="C188" s="1"/>
      <c r="D188" s="1"/>
      <c r="E188" s="1"/>
      <c r="F188" s="1"/>
      <c r="G188" s="1" t="s">
        <v>188</v>
      </c>
      <c r="H188" s="1"/>
      <c r="I188" s="15">
        <v>241.62</v>
      </c>
      <c r="J188" s="7"/>
      <c r="K188" s="15">
        <v>178.3</v>
      </c>
      <c r="L188" s="7"/>
      <c r="M188" s="15">
        <f>ROUND((I188-K188),5)</f>
        <v>63.32</v>
      </c>
      <c r="N188" s="7"/>
    </row>
    <row r="189" spans="1:14" ht="18" outlineLevel="2" thickBot="1">
      <c r="A189" s="1"/>
      <c r="B189" s="1"/>
      <c r="C189" s="1"/>
      <c r="D189" s="1"/>
      <c r="E189" s="1"/>
      <c r="F189" s="1" t="s">
        <v>189</v>
      </c>
      <c r="G189" s="1"/>
      <c r="H189" s="1"/>
      <c r="I189" s="16">
        <f>ROUND(SUM(I187:I188),5)</f>
        <v>241.62</v>
      </c>
      <c r="J189" s="7"/>
      <c r="K189" s="16">
        <f>ROUND(SUM(K187:K188),5)</f>
        <v>178.3</v>
      </c>
      <c r="L189" s="7"/>
      <c r="M189" s="16">
        <f>ROUND((I189-K189),5)</f>
        <v>63.32</v>
      </c>
      <c r="N189" s="7"/>
    </row>
    <row r="190" spans="1:14" ht="30" customHeight="1" outlineLevel="1">
      <c r="A190" s="1"/>
      <c r="B190" s="1"/>
      <c r="C190" s="1"/>
      <c r="D190" s="1"/>
      <c r="E190" s="21" t="s">
        <v>190</v>
      </c>
      <c r="F190" s="21"/>
      <c r="G190" s="21"/>
      <c r="H190" s="21"/>
      <c r="I190" s="22">
        <f>ROUND(SUM(I174:I176)+I181+I186+I189,5)</f>
        <v>10643.54</v>
      </c>
      <c r="J190" s="21"/>
      <c r="K190" s="22">
        <f>ROUND(SUM(K174:K176)+K181+K186+K189,5)</f>
        <v>10393.76</v>
      </c>
      <c r="L190" s="21"/>
      <c r="M190" s="22">
        <f>ROUND((I190-K190),5)</f>
        <v>249.78</v>
      </c>
      <c r="N190" s="7"/>
    </row>
    <row r="191" spans="1:14" ht="30" customHeight="1" outlineLevel="2">
      <c r="A191" s="1"/>
      <c r="B191" s="1"/>
      <c r="C191" s="1"/>
      <c r="D191" s="1"/>
      <c r="E191" s="1" t="s">
        <v>191</v>
      </c>
      <c r="F191" s="1"/>
      <c r="G191" s="1"/>
      <c r="H191" s="1"/>
      <c r="I191" s="13"/>
      <c r="J191" s="7"/>
      <c r="K191" s="13"/>
      <c r="L191" s="7"/>
      <c r="M191" s="13"/>
      <c r="N191" s="7"/>
    </row>
    <row r="192" spans="1:14" outlineLevel="3">
      <c r="A192" s="1"/>
      <c r="B192" s="1"/>
      <c r="C192" s="1"/>
      <c r="D192" s="1"/>
      <c r="E192" s="1"/>
      <c r="F192" s="1" t="s">
        <v>192</v>
      </c>
      <c r="G192" s="1"/>
      <c r="H192" s="1"/>
      <c r="I192" s="13"/>
      <c r="J192" s="7"/>
      <c r="K192" s="13"/>
      <c r="L192" s="7"/>
      <c r="M192" s="13"/>
      <c r="N192" s="7"/>
    </row>
    <row r="193" spans="1:14" outlineLevel="3">
      <c r="A193" s="1"/>
      <c r="B193" s="1"/>
      <c r="C193" s="1"/>
      <c r="D193" s="1"/>
      <c r="E193" s="1"/>
      <c r="F193" s="1"/>
      <c r="G193" s="1" t="s">
        <v>193</v>
      </c>
      <c r="H193" s="1"/>
      <c r="I193" s="13">
        <v>4465.7700000000004</v>
      </c>
      <c r="J193" s="7"/>
      <c r="K193" s="13">
        <v>332.29</v>
      </c>
      <c r="L193" s="7"/>
      <c r="M193" s="13">
        <f>ROUND((I193-K193),5)</f>
        <v>4133.4799999999996</v>
      </c>
      <c r="N193" s="7"/>
    </row>
    <row r="194" spans="1:14" ht="18" outlineLevel="3" thickBot="1">
      <c r="A194" s="1"/>
      <c r="B194" s="1"/>
      <c r="C194" s="1"/>
      <c r="D194" s="1"/>
      <c r="E194" s="1"/>
      <c r="F194" s="1"/>
      <c r="G194" s="1" t="s">
        <v>194</v>
      </c>
      <c r="H194" s="1"/>
      <c r="I194" s="15">
        <v>702.91</v>
      </c>
      <c r="J194" s="7"/>
      <c r="K194" s="15">
        <v>795.9</v>
      </c>
      <c r="L194" s="7"/>
      <c r="M194" s="15">
        <f>ROUND((I194-K194),5)</f>
        <v>-92.99</v>
      </c>
      <c r="N194" s="7"/>
    </row>
    <row r="195" spans="1:14" ht="18" outlineLevel="2" thickBot="1">
      <c r="A195" s="1"/>
      <c r="B195" s="1"/>
      <c r="C195" s="1"/>
      <c r="D195" s="1"/>
      <c r="E195" s="1"/>
      <c r="F195" s="1" t="s">
        <v>195</v>
      </c>
      <c r="G195" s="1"/>
      <c r="H195" s="1"/>
      <c r="I195" s="16">
        <f>ROUND(SUM(I192:I194),5)</f>
        <v>5168.68</v>
      </c>
      <c r="J195" s="7"/>
      <c r="K195" s="16">
        <f>ROUND(SUM(K192:K194),5)</f>
        <v>1128.19</v>
      </c>
      <c r="L195" s="7"/>
      <c r="M195" s="16">
        <f>ROUND((I195-K195),5)</f>
        <v>4040.49</v>
      </c>
      <c r="N195" s="7"/>
    </row>
    <row r="196" spans="1:14" ht="30" customHeight="1" outlineLevel="1">
      <c r="A196" s="1"/>
      <c r="B196" s="1"/>
      <c r="C196" s="1"/>
      <c r="D196" s="1"/>
      <c r="E196" s="21" t="s">
        <v>196</v>
      </c>
      <c r="F196" s="21"/>
      <c r="G196" s="21"/>
      <c r="H196" s="21"/>
      <c r="I196" s="22">
        <f>ROUND(I191+I195,5)</f>
        <v>5168.68</v>
      </c>
      <c r="J196" s="21"/>
      <c r="K196" s="22">
        <f>ROUND(K191+K195,5)</f>
        <v>1128.19</v>
      </c>
      <c r="L196" s="21"/>
      <c r="M196" s="22">
        <f>ROUND((I196-K196),5)</f>
        <v>4040.49</v>
      </c>
      <c r="N196" s="7"/>
    </row>
    <row r="197" spans="1:14" ht="30" customHeight="1" outlineLevel="2">
      <c r="A197" s="1"/>
      <c r="B197" s="1"/>
      <c r="C197" s="1"/>
      <c r="D197" s="1"/>
      <c r="E197" s="1" t="s">
        <v>197</v>
      </c>
      <c r="F197" s="1"/>
      <c r="G197" s="1"/>
      <c r="H197" s="1"/>
      <c r="I197" s="13"/>
      <c r="J197" s="7"/>
      <c r="K197" s="13"/>
      <c r="L197" s="7"/>
      <c r="M197" s="13"/>
      <c r="N197" s="7"/>
    </row>
    <row r="198" spans="1:14" outlineLevel="3">
      <c r="A198" s="1"/>
      <c r="B198" s="1"/>
      <c r="C198" s="1"/>
      <c r="D198" s="1"/>
      <c r="E198" s="1"/>
      <c r="F198" s="1" t="s">
        <v>198</v>
      </c>
      <c r="G198" s="1"/>
      <c r="H198" s="1"/>
      <c r="I198" s="13"/>
      <c r="J198" s="7"/>
      <c r="K198" s="13"/>
      <c r="L198" s="7"/>
      <c r="M198" s="13"/>
      <c r="N198" s="7"/>
    </row>
    <row r="199" spans="1:14" outlineLevel="3">
      <c r="A199" s="1"/>
      <c r="B199" s="1"/>
      <c r="C199" s="1"/>
      <c r="D199" s="1"/>
      <c r="E199" s="1"/>
      <c r="F199" s="1"/>
      <c r="G199" s="1" t="s">
        <v>199</v>
      </c>
      <c r="H199" s="1"/>
      <c r="I199" s="13">
        <v>1290.6400000000001</v>
      </c>
      <c r="J199" s="7"/>
      <c r="K199" s="13">
        <v>1639.88</v>
      </c>
      <c r="L199" s="7"/>
      <c r="M199" s="13">
        <f>ROUND((I199-K199),5)</f>
        <v>-349.24</v>
      </c>
      <c r="N199" s="7"/>
    </row>
    <row r="200" spans="1:14" outlineLevel="3">
      <c r="A200" s="1"/>
      <c r="B200" s="1"/>
      <c r="C200" s="1"/>
      <c r="D200" s="1"/>
      <c r="E200" s="1"/>
      <c r="F200" s="1"/>
      <c r="G200" s="1" t="s">
        <v>200</v>
      </c>
      <c r="H200" s="1"/>
      <c r="I200" s="13">
        <v>0</v>
      </c>
      <c r="J200" s="7"/>
      <c r="K200" s="13">
        <v>1145</v>
      </c>
      <c r="L200" s="7"/>
      <c r="M200" s="13">
        <f>ROUND((I200-K200),5)</f>
        <v>-1145</v>
      </c>
      <c r="N200" s="7"/>
    </row>
    <row r="201" spans="1:14" outlineLevel="3">
      <c r="A201" s="1"/>
      <c r="B201" s="1"/>
      <c r="C201" s="1"/>
      <c r="D201" s="1"/>
      <c r="E201" s="1"/>
      <c r="F201" s="1"/>
      <c r="G201" s="1" t="s">
        <v>201</v>
      </c>
      <c r="H201" s="1"/>
      <c r="I201" s="13">
        <v>0</v>
      </c>
      <c r="J201" s="7"/>
      <c r="K201" s="13">
        <v>1264</v>
      </c>
      <c r="L201" s="7"/>
      <c r="M201" s="13">
        <f>ROUND((I201-K201),5)</f>
        <v>-1264</v>
      </c>
      <c r="N201" s="7"/>
    </row>
    <row r="202" spans="1:14" outlineLevel="4">
      <c r="A202" s="1"/>
      <c r="B202" s="1"/>
      <c r="C202" s="1"/>
      <c r="D202" s="1"/>
      <c r="E202" s="1"/>
      <c r="F202" s="1"/>
      <c r="G202" s="1" t="s">
        <v>202</v>
      </c>
      <c r="H202" s="1"/>
      <c r="I202" s="13"/>
      <c r="J202" s="7"/>
      <c r="K202" s="13"/>
      <c r="L202" s="7"/>
      <c r="M202" s="13"/>
      <c r="N202" s="7"/>
    </row>
    <row r="203" spans="1:14" ht="18" outlineLevel="4" thickBot="1">
      <c r="A203" s="1"/>
      <c r="B203" s="1"/>
      <c r="C203" s="1"/>
      <c r="D203" s="1"/>
      <c r="E203" s="1"/>
      <c r="F203" s="1"/>
      <c r="G203" s="1"/>
      <c r="H203" s="1" t="s">
        <v>203</v>
      </c>
      <c r="I203" s="14">
        <v>1968.9</v>
      </c>
      <c r="J203" s="7"/>
      <c r="K203" s="14">
        <v>0</v>
      </c>
      <c r="L203" s="7"/>
      <c r="M203" s="14">
        <f>ROUND((I203-K203),5)</f>
        <v>1968.9</v>
      </c>
      <c r="N203" s="7"/>
    </row>
    <row r="204" spans="1:14" outlineLevel="3">
      <c r="A204" s="1"/>
      <c r="B204" s="1"/>
      <c r="C204" s="1"/>
      <c r="D204" s="1"/>
      <c r="E204" s="1"/>
      <c r="F204" s="1"/>
      <c r="G204" s="1" t="s">
        <v>204</v>
      </c>
      <c r="H204" s="1"/>
      <c r="I204" s="13">
        <f>ROUND(SUM(I202:I203),5)</f>
        <v>1968.9</v>
      </c>
      <c r="J204" s="7"/>
      <c r="K204" s="13">
        <f>ROUND(SUM(K202:K203),5)</f>
        <v>0</v>
      </c>
      <c r="L204" s="7"/>
      <c r="M204" s="13">
        <f>ROUND((I204-K204),5)</f>
        <v>1968.9</v>
      </c>
      <c r="N204" s="7"/>
    </row>
    <row r="205" spans="1:14" ht="30" customHeight="1" outlineLevel="4">
      <c r="A205" s="1"/>
      <c r="B205" s="1"/>
      <c r="C205" s="1"/>
      <c r="D205" s="1"/>
      <c r="E205" s="1"/>
      <c r="F205" s="1"/>
      <c r="G205" s="1" t="s">
        <v>205</v>
      </c>
      <c r="H205" s="1"/>
      <c r="I205" s="13"/>
      <c r="J205" s="7"/>
      <c r="K205" s="13"/>
      <c r="L205" s="7"/>
      <c r="M205" s="13"/>
      <c r="N205" s="7"/>
    </row>
    <row r="206" spans="1:14" outlineLevel="4">
      <c r="A206" s="1"/>
      <c r="B206" s="1"/>
      <c r="C206" s="1"/>
      <c r="D206" s="1"/>
      <c r="E206" s="1"/>
      <c r="F206" s="1"/>
      <c r="G206" s="1"/>
      <c r="H206" s="1" t="s">
        <v>206</v>
      </c>
      <c r="I206" s="13">
        <v>29131.83</v>
      </c>
      <c r="J206" s="7"/>
      <c r="K206" s="13">
        <v>31728.87</v>
      </c>
      <c r="L206" s="7"/>
      <c r="M206" s="13">
        <f>ROUND((I206-K206),5)</f>
        <v>-2597.04</v>
      </c>
      <c r="N206" s="7"/>
    </row>
    <row r="207" spans="1:14" ht="18" outlineLevel="4" thickBot="1">
      <c r="A207" s="1"/>
      <c r="B207" s="1"/>
      <c r="C207" s="1"/>
      <c r="D207" s="1"/>
      <c r="E207" s="1"/>
      <c r="F207" s="1"/>
      <c r="G207" s="1"/>
      <c r="H207" s="1" t="s">
        <v>207</v>
      </c>
      <c r="I207" s="15">
        <v>3073.56</v>
      </c>
      <c r="J207" s="7"/>
      <c r="K207" s="15">
        <v>3707.51</v>
      </c>
      <c r="L207" s="7"/>
      <c r="M207" s="15">
        <f>ROUND((I207-K207),5)</f>
        <v>-633.95000000000005</v>
      </c>
      <c r="N207" s="7"/>
    </row>
    <row r="208" spans="1:14" ht="18" outlineLevel="3" thickBot="1">
      <c r="A208" s="1"/>
      <c r="B208" s="1"/>
      <c r="C208" s="1"/>
      <c r="D208" s="1"/>
      <c r="E208" s="1"/>
      <c r="F208" s="1"/>
      <c r="G208" s="1" t="s">
        <v>208</v>
      </c>
      <c r="H208" s="1"/>
      <c r="I208" s="17">
        <f>ROUND(SUM(I205:I207),5)</f>
        <v>32205.39</v>
      </c>
      <c r="J208" s="7"/>
      <c r="K208" s="17">
        <f>ROUND(SUM(K205:K207),5)</f>
        <v>35436.379999999997</v>
      </c>
      <c r="L208" s="7"/>
      <c r="M208" s="17">
        <f>ROUND((I208-K208),5)</f>
        <v>-3230.99</v>
      </c>
      <c r="N208" s="7"/>
    </row>
    <row r="209" spans="1:14" ht="30" customHeight="1" outlineLevel="2" thickBot="1">
      <c r="A209" s="1"/>
      <c r="B209" s="1"/>
      <c r="C209" s="1"/>
      <c r="D209" s="1"/>
      <c r="E209" s="1"/>
      <c r="F209" s="1" t="s">
        <v>209</v>
      </c>
      <c r="G209" s="1"/>
      <c r="H209" s="1"/>
      <c r="I209" s="16">
        <f>ROUND(SUM(I198:I201)+I204+I208,5)</f>
        <v>35464.93</v>
      </c>
      <c r="J209" s="7"/>
      <c r="K209" s="16">
        <f>ROUND(SUM(K198:K201)+K204+K208,5)</f>
        <v>39485.26</v>
      </c>
      <c r="L209" s="7"/>
      <c r="M209" s="16">
        <f>ROUND((I209-K209),5)</f>
        <v>-4020.33</v>
      </c>
      <c r="N209" s="7"/>
    </row>
    <row r="210" spans="1:14" ht="30" customHeight="1" outlineLevel="1">
      <c r="A210" s="1"/>
      <c r="B210" s="1"/>
      <c r="C210" s="1"/>
      <c r="D210" s="1"/>
      <c r="E210" s="21" t="s">
        <v>210</v>
      </c>
      <c r="F210" s="21"/>
      <c r="G210" s="21"/>
      <c r="H210" s="21"/>
      <c r="I210" s="22">
        <f>ROUND(I197+I209,5)</f>
        <v>35464.93</v>
      </c>
      <c r="J210" s="21"/>
      <c r="K210" s="22">
        <f>ROUND(K197+K209,5)</f>
        <v>39485.26</v>
      </c>
      <c r="L210" s="21"/>
      <c r="M210" s="22">
        <f>ROUND((I210-K210),5)</f>
        <v>-4020.33</v>
      </c>
      <c r="N210" s="7"/>
    </row>
    <row r="211" spans="1:14" ht="30" customHeight="1" outlineLevel="2">
      <c r="A211" s="1"/>
      <c r="B211" s="1"/>
      <c r="C211" s="1"/>
      <c r="D211" s="1"/>
      <c r="E211" s="1" t="s">
        <v>211</v>
      </c>
      <c r="F211" s="1"/>
      <c r="G211" s="1"/>
      <c r="H211" s="1"/>
      <c r="I211" s="13"/>
      <c r="J211" s="7"/>
      <c r="K211" s="13"/>
      <c r="L211" s="7"/>
      <c r="M211" s="13"/>
      <c r="N211" s="7"/>
    </row>
    <row r="212" spans="1:14" outlineLevel="2">
      <c r="A212" s="1"/>
      <c r="B212" s="1"/>
      <c r="C212" s="1"/>
      <c r="D212" s="1"/>
      <c r="E212" s="1"/>
      <c r="F212" s="1" t="s">
        <v>212</v>
      </c>
      <c r="G212" s="1"/>
      <c r="H212" s="1"/>
      <c r="I212" s="13">
        <v>2230</v>
      </c>
      <c r="J212" s="7"/>
      <c r="K212" s="13">
        <v>397.86</v>
      </c>
      <c r="L212" s="7"/>
      <c r="M212" s="13">
        <f t="shared" ref="M212:M217" si="6">ROUND((I212-K212),5)</f>
        <v>1832.14</v>
      </c>
      <c r="N212" s="7"/>
    </row>
    <row r="213" spans="1:14" outlineLevel="2">
      <c r="A213" s="1"/>
      <c r="B213" s="1"/>
      <c r="C213" s="1"/>
      <c r="D213" s="1"/>
      <c r="E213" s="1"/>
      <c r="F213" s="1" t="s">
        <v>213</v>
      </c>
      <c r="G213" s="1"/>
      <c r="H213" s="1"/>
      <c r="I213" s="13">
        <v>279.68</v>
      </c>
      <c r="J213" s="7"/>
      <c r="K213" s="13">
        <v>613.57000000000005</v>
      </c>
      <c r="L213" s="7"/>
      <c r="M213" s="13">
        <f t="shared" si="6"/>
        <v>-333.89</v>
      </c>
      <c r="N213" s="7"/>
    </row>
    <row r="214" spans="1:14" ht="18" outlineLevel="2" thickBot="1">
      <c r="A214" s="1"/>
      <c r="B214" s="1"/>
      <c r="C214" s="1"/>
      <c r="D214" s="1"/>
      <c r="E214" s="1"/>
      <c r="F214" s="1" t="s">
        <v>214</v>
      </c>
      <c r="G214" s="1"/>
      <c r="H214" s="1"/>
      <c r="I214" s="15">
        <v>8335.34</v>
      </c>
      <c r="J214" s="7"/>
      <c r="K214" s="15">
        <v>4167.67</v>
      </c>
      <c r="L214" s="7"/>
      <c r="M214" s="15">
        <f t="shared" si="6"/>
        <v>4167.67</v>
      </c>
      <c r="N214" s="7"/>
    </row>
    <row r="215" spans="1:14" ht="18" outlineLevel="1" thickBot="1">
      <c r="A215" s="1"/>
      <c r="B215" s="1"/>
      <c r="C215" s="1"/>
      <c r="D215" s="1"/>
      <c r="E215" s="21" t="s">
        <v>215</v>
      </c>
      <c r="F215" s="21"/>
      <c r="G215" s="21"/>
      <c r="H215" s="21"/>
      <c r="I215" s="23">
        <f>ROUND(SUM(I211:I214),5)</f>
        <v>10845.02</v>
      </c>
      <c r="J215" s="21"/>
      <c r="K215" s="23">
        <f>ROUND(SUM(K211:K214),5)</f>
        <v>5179.1000000000004</v>
      </c>
      <c r="L215" s="21"/>
      <c r="M215" s="23">
        <f t="shared" si="6"/>
        <v>5665.92</v>
      </c>
      <c r="N215" s="7"/>
    </row>
    <row r="216" spans="1:14" ht="30" customHeight="1" thickBot="1">
      <c r="A216" s="1"/>
      <c r="B216" s="19"/>
      <c r="C216" s="19"/>
      <c r="D216" s="19" t="s">
        <v>216</v>
      </c>
      <c r="E216" s="19"/>
      <c r="F216" s="19"/>
      <c r="G216" s="19"/>
      <c r="H216" s="19"/>
      <c r="I216" s="24">
        <f>ROUND(SUM(I52:I53)+I90+I118+I143+I158+I173+I190+I196+I210+I215,5)</f>
        <v>337156.23</v>
      </c>
      <c r="J216" s="19"/>
      <c r="K216" s="24">
        <f>ROUND(SUM(K52:K53)+K90+K118+K143+K158+K173+K190+K196+K210+K215,5)</f>
        <v>302798.55</v>
      </c>
      <c r="L216" s="19"/>
      <c r="M216" s="24">
        <f t="shared" si="6"/>
        <v>34357.68</v>
      </c>
      <c r="N216" s="7"/>
    </row>
    <row r="217" spans="1:14" ht="30" customHeight="1">
      <c r="A217" s="1"/>
      <c r="B217" s="19" t="s">
        <v>217</v>
      </c>
      <c r="C217" s="19"/>
      <c r="D217" s="19"/>
      <c r="E217" s="19"/>
      <c r="F217" s="19"/>
      <c r="G217" s="19"/>
      <c r="H217" s="19"/>
      <c r="I217" s="20">
        <f>ROUND(I3+I51-I216,5)</f>
        <v>183119.22</v>
      </c>
      <c r="J217" s="19"/>
      <c r="K217" s="20">
        <f>ROUND(K3+K51-K216,5)</f>
        <v>185638.67</v>
      </c>
      <c r="L217" s="19"/>
      <c r="M217" s="20">
        <f t="shared" si="6"/>
        <v>-2519.4499999999998</v>
      </c>
      <c r="N217" s="7"/>
    </row>
    <row r="218" spans="1:14" ht="30" customHeight="1" outlineLevel="1">
      <c r="A218" s="1"/>
      <c r="B218" s="1" t="s">
        <v>218</v>
      </c>
      <c r="C218" s="1"/>
      <c r="D218" s="1"/>
      <c r="E218" s="1"/>
      <c r="F218" s="1"/>
      <c r="G218" s="1"/>
      <c r="H218" s="1"/>
      <c r="I218" s="13"/>
      <c r="J218" s="7"/>
      <c r="K218" s="13"/>
      <c r="L218" s="7"/>
      <c r="M218" s="13"/>
      <c r="N218" s="7"/>
    </row>
    <row r="219" spans="1:14" outlineLevel="2">
      <c r="A219" s="1"/>
      <c r="B219" s="1"/>
      <c r="C219" s="1" t="s">
        <v>219</v>
      </c>
      <c r="D219" s="1"/>
      <c r="E219" s="1"/>
      <c r="F219" s="1"/>
      <c r="G219" s="1"/>
      <c r="H219" s="1"/>
      <c r="I219" s="13"/>
      <c r="J219" s="7"/>
      <c r="K219" s="13"/>
      <c r="L219" s="7"/>
      <c r="M219" s="13"/>
      <c r="N219" s="7"/>
    </row>
    <row r="220" spans="1:14" outlineLevel="3">
      <c r="A220" s="1"/>
      <c r="B220" s="1"/>
      <c r="C220" s="1"/>
      <c r="D220" s="1" t="s">
        <v>220</v>
      </c>
      <c r="E220" s="1"/>
      <c r="F220" s="1"/>
      <c r="G220" s="1"/>
      <c r="H220" s="1"/>
      <c r="I220" s="13"/>
      <c r="J220" s="7"/>
      <c r="K220" s="13"/>
      <c r="L220" s="7"/>
      <c r="M220" s="13"/>
      <c r="N220" s="7"/>
    </row>
    <row r="221" spans="1:14" outlineLevel="3">
      <c r="A221" s="1"/>
      <c r="B221" s="1"/>
      <c r="C221" s="1"/>
      <c r="D221" s="1"/>
      <c r="E221" s="1" t="s">
        <v>221</v>
      </c>
      <c r="F221" s="1"/>
      <c r="G221" s="1"/>
      <c r="H221" s="1"/>
      <c r="I221" s="13">
        <v>0</v>
      </c>
      <c r="J221" s="7"/>
      <c r="K221" s="13">
        <v>10393.33</v>
      </c>
      <c r="L221" s="7"/>
      <c r="M221" s="13">
        <f t="shared" ref="M221:M230" si="7">ROUND((I221-K221),5)</f>
        <v>-10393.33</v>
      </c>
      <c r="N221" s="7"/>
    </row>
    <row r="222" spans="1:14" outlineLevel="3">
      <c r="A222" s="1"/>
      <c r="B222" s="1"/>
      <c r="C222" s="1"/>
      <c r="D222" s="1"/>
      <c r="E222" s="1" t="s">
        <v>222</v>
      </c>
      <c r="F222" s="1"/>
      <c r="G222" s="1"/>
      <c r="H222" s="1"/>
      <c r="I222" s="13">
        <v>0</v>
      </c>
      <c r="J222" s="7"/>
      <c r="K222" s="13">
        <v>-10115.33</v>
      </c>
      <c r="L222" s="7"/>
      <c r="M222" s="13">
        <f t="shared" si="7"/>
        <v>10115.33</v>
      </c>
      <c r="N222" s="7"/>
    </row>
    <row r="223" spans="1:14" outlineLevel="3">
      <c r="A223" s="1"/>
      <c r="B223" s="1"/>
      <c r="C223" s="1"/>
      <c r="D223" s="1"/>
      <c r="E223" s="1" t="s">
        <v>223</v>
      </c>
      <c r="F223" s="1"/>
      <c r="G223" s="1"/>
      <c r="H223" s="1"/>
      <c r="I223" s="13">
        <v>2240</v>
      </c>
      <c r="J223" s="7"/>
      <c r="K223" s="13">
        <v>279.82</v>
      </c>
      <c r="L223" s="7"/>
      <c r="M223" s="13">
        <f t="shared" si="7"/>
        <v>1960.18</v>
      </c>
      <c r="N223" s="7"/>
    </row>
    <row r="224" spans="1:14" outlineLevel="3">
      <c r="A224" s="1"/>
      <c r="B224" s="1"/>
      <c r="C224" s="1"/>
      <c r="D224" s="1"/>
      <c r="E224" s="1" t="s">
        <v>224</v>
      </c>
      <c r="F224" s="1"/>
      <c r="G224" s="1"/>
      <c r="H224" s="1"/>
      <c r="I224" s="13">
        <v>-2240</v>
      </c>
      <c r="J224" s="7"/>
      <c r="K224" s="13">
        <v>-279.82</v>
      </c>
      <c r="L224" s="7"/>
      <c r="M224" s="13">
        <f t="shared" si="7"/>
        <v>-1960.18</v>
      </c>
      <c r="N224" s="7"/>
    </row>
    <row r="225" spans="1:14" outlineLevel="3">
      <c r="A225" s="1"/>
      <c r="B225" s="1"/>
      <c r="C225" s="1"/>
      <c r="D225" s="1"/>
      <c r="E225" s="1" t="s">
        <v>225</v>
      </c>
      <c r="F225" s="1"/>
      <c r="G225" s="1"/>
      <c r="H225" s="1"/>
      <c r="I225" s="13">
        <v>480</v>
      </c>
      <c r="J225" s="7"/>
      <c r="K225" s="13">
        <v>480</v>
      </c>
      <c r="L225" s="7"/>
      <c r="M225" s="13">
        <f t="shared" si="7"/>
        <v>0</v>
      </c>
      <c r="N225" s="7"/>
    </row>
    <row r="226" spans="1:14" ht="18" outlineLevel="3" thickBot="1">
      <c r="A226" s="1"/>
      <c r="B226" s="1"/>
      <c r="C226" s="1"/>
      <c r="D226" s="1"/>
      <c r="E226" s="1" t="s">
        <v>226</v>
      </c>
      <c r="F226" s="1"/>
      <c r="G226" s="1"/>
      <c r="H226" s="1"/>
      <c r="I226" s="15">
        <v>-480</v>
      </c>
      <c r="J226" s="7"/>
      <c r="K226" s="15">
        <v>-480</v>
      </c>
      <c r="L226" s="7"/>
      <c r="M226" s="15">
        <f t="shared" si="7"/>
        <v>0</v>
      </c>
      <c r="N226" s="7"/>
    </row>
    <row r="227" spans="1:14" ht="18" outlineLevel="2" thickBot="1">
      <c r="A227" s="1"/>
      <c r="B227" s="1"/>
      <c r="C227" s="1"/>
      <c r="D227" s="1" t="s">
        <v>227</v>
      </c>
      <c r="E227" s="1"/>
      <c r="F227" s="1"/>
      <c r="G227" s="1"/>
      <c r="H227" s="1"/>
      <c r="I227" s="17">
        <f>ROUND(SUM(I220:I226),5)</f>
        <v>0</v>
      </c>
      <c r="J227" s="7"/>
      <c r="K227" s="17">
        <f>ROUND(SUM(K220:K226),5)</f>
        <v>278</v>
      </c>
      <c r="L227" s="7"/>
      <c r="M227" s="17">
        <f t="shared" si="7"/>
        <v>-278</v>
      </c>
      <c r="N227" s="7"/>
    </row>
    <row r="228" spans="1:14" ht="30" customHeight="1" outlineLevel="1" thickBot="1">
      <c r="A228" s="1"/>
      <c r="B228" s="21"/>
      <c r="C228" s="21" t="s">
        <v>228</v>
      </c>
      <c r="D228" s="21"/>
      <c r="E228" s="21"/>
      <c r="F228" s="21"/>
      <c r="G228" s="21"/>
      <c r="H228" s="21"/>
      <c r="I228" s="23">
        <f>ROUND(I219+I227,5)</f>
        <v>0</v>
      </c>
      <c r="J228" s="21"/>
      <c r="K228" s="23">
        <f>ROUND(K219+K227,5)</f>
        <v>278</v>
      </c>
      <c r="L228" s="21"/>
      <c r="M228" s="23">
        <f t="shared" si="7"/>
        <v>-278</v>
      </c>
      <c r="N228" s="7"/>
    </row>
    <row r="229" spans="1:14" ht="30" customHeight="1" thickBot="1">
      <c r="A229" s="1"/>
      <c r="B229" s="1" t="s">
        <v>229</v>
      </c>
      <c r="C229" s="1"/>
      <c r="D229" s="1"/>
      <c r="E229" s="1"/>
      <c r="F229" s="1"/>
      <c r="G229" s="1"/>
      <c r="H229" s="1"/>
      <c r="I229" s="17">
        <f>ROUND(I218+I228,5)</f>
        <v>0</v>
      </c>
      <c r="J229" s="7"/>
      <c r="K229" s="17">
        <f>ROUND(K218+K228,5)</f>
        <v>278</v>
      </c>
      <c r="L229" s="7"/>
      <c r="M229" s="17">
        <f t="shared" si="7"/>
        <v>-278</v>
      </c>
      <c r="N229" s="7"/>
    </row>
    <row r="230" spans="1:14" s="8" customFormat="1" ht="30" customHeight="1" thickBot="1">
      <c r="A230" s="19" t="s">
        <v>230</v>
      </c>
      <c r="B230" s="19"/>
      <c r="C230" s="19"/>
      <c r="D230" s="19"/>
      <c r="E230" s="19"/>
      <c r="F230" s="19"/>
      <c r="G230" s="19"/>
      <c r="H230" s="19"/>
      <c r="I230" s="25">
        <f>ROUND(I217+I229,5)</f>
        <v>183119.22</v>
      </c>
      <c r="J230" s="19"/>
      <c r="K230" s="25">
        <f>ROUND(K217+K229,5)</f>
        <v>185916.67</v>
      </c>
      <c r="L230" s="19"/>
      <c r="M230" s="25">
        <f t="shared" si="7"/>
        <v>-2797.45</v>
      </c>
      <c r="N230" s="1"/>
    </row>
    <row r="231" spans="1:14" ht="18" thickTop="1"/>
  </sheetData>
  <pageMargins left="0.2" right="0.2" top="1" bottom="0.35" header="0.25" footer="0.15"/>
  <pageSetup scale="80" fitToHeight="0" orientation="portrait" r:id="rId1"/>
  <headerFooter>
    <oddHeader>&amp;L&amp;"Arial,Bold"&amp;8&amp;D
&amp;T&amp;C&amp;"Arial,Bold"&amp;12 Town of Dewey Beach
&amp;14 Profit &amp;&amp; Loss Prev Year Comparison
&amp;10 April through May 2013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McCloskey</dc:creator>
  <cp:lastModifiedBy>Nancy McCloskey</cp:lastModifiedBy>
  <cp:lastPrinted>2013-06-18T20:44:40Z</cp:lastPrinted>
  <dcterms:created xsi:type="dcterms:W3CDTF">2013-06-12T21:42:02Z</dcterms:created>
  <dcterms:modified xsi:type="dcterms:W3CDTF">2013-06-18T20:44:48Z</dcterms:modified>
</cp:coreProperties>
</file>