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M117" i="1"/>
  <c r="I197"/>
  <c r="M188"/>
  <c r="M179"/>
  <c r="M24"/>
  <c r="M245"/>
  <c r="K242"/>
  <c r="I242"/>
  <c r="M241"/>
  <c r="M240"/>
  <c r="M239"/>
  <c r="M238"/>
  <c r="M237"/>
  <c r="M236"/>
  <c r="M234"/>
  <c r="M233"/>
  <c r="K230"/>
  <c r="I230"/>
  <c r="M230" s="1"/>
  <c r="M229"/>
  <c r="M228"/>
  <c r="K226"/>
  <c r="I226"/>
  <c r="M226" s="1"/>
  <c r="M225"/>
  <c r="M224"/>
  <c r="K222"/>
  <c r="I222"/>
  <c r="M222" s="1"/>
  <c r="M221"/>
  <c r="M220"/>
  <c r="M219"/>
  <c r="M218"/>
  <c r="M217"/>
  <c r="M216"/>
  <c r="M215"/>
  <c r="M214"/>
  <c r="K212"/>
  <c r="K231" s="1"/>
  <c r="K243" s="1"/>
  <c r="I212"/>
  <c r="M211"/>
  <c r="M210"/>
  <c r="M204"/>
  <c r="K203"/>
  <c r="I203"/>
  <c r="M202"/>
  <c r="M201"/>
  <c r="M200"/>
  <c r="M199"/>
  <c r="K195"/>
  <c r="I195"/>
  <c r="M195" s="1"/>
  <c r="M194"/>
  <c r="M193"/>
  <c r="K191"/>
  <c r="M191" s="1"/>
  <c r="I191"/>
  <c r="M190"/>
  <c r="M187"/>
  <c r="K183"/>
  <c r="I183"/>
  <c r="I184" s="1"/>
  <c r="M182"/>
  <c r="M181"/>
  <c r="K176"/>
  <c r="M176" s="1"/>
  <c r="I176"/>
  <c r="M175"/>
  <c r="K173"/>
  <c r="M173" s="1"/>
  <c r="I173"/>
  <c r="M172"/>
  <c r="M171"/>
  <c r="M170"/>
  <c r="K168"/>
  <c r="I168"/>
  <c r="M167"/>
  <c r="M166"/>
  <c r="M165"/>
  <c r="K160"/>
  <c r="I160"/>
  <c r="M160" s="1"/>
  <c r="M159"/>
  <c r="M158"/>
  <c r="M157"/>
  <c r="K155"/>
  <c r="K161" s="1"/>
  <c r="K162" s="1"/>
  <c r="I155"/>
  <c r="M154"/>
  <c r="M153"/>
  <c r="M151"/>
  <c r="M150"/>
  <c r="M149"/>
  <c r="K144"/>
  <c r="I144"/>
  <c r="M144" s="1"/>
  <c r="M143"/>
  <c r="M142"/>
  <c r="K140"/>
  <c r="K145" s="1"/>
  <c r="K146" s="1"/>
  <c r="I140"/>
  <c r="M140" s="1"/>
  <c r="M139"/>
  <c r="M138"/>
  <c r="M137"/>
  <c r="K131"/>
  <c r="I131"/>
  <c r="M130"/>
  <c r="M129"/>
  <c r="K127"/>
  <c r="I127"/>
  <c r="M126"/>
  <c r="M125"/>
  <c r="M124"/>
  <c r="K122"/>
  <c r="I122"/>
  <c r="M121"/>
  <c r="K119"/>
  <c r="K132" s="1"/>
  <c r="K133" s="1"/>
  <c r="I119"/>
  <c r="M118"/>
  <c r="M116"/>
  <c r="M114"/>
  <c r="M113"/>
  <c r="M112"/>
  <c r="M111"/>
  <c r="M110"/>
  <c r="K105"/>
  <c r="I105"/>
  <c r="M104"/>
  <c r="M103"/>
  <c r="K101"/>
  <c r="I101"/>
  <c r="M100"/>
  <c r="M99"/>
  <c r="M98"/>
  <c r="M97"/>
  <c r="M96"/>
  <c r="K94"/>
  <c r="I94"/>
  <c r="M93"/>
  <c r="M92"/>
  <c r="K90"/>
  <c r="K106" s="1"/>
  <c r="K107" s="1"/>
  <c r="I90"/>
  <c r="M89"/>
  <c r="M88"/>
  <c r="M87"/>
  <c r="M86"/>
  <c r="M84"/>
  <c r="M83"/>
  <c r="M82"/>
  <c r="M81"/>
  <c r="K76"/>
  <c r="M76" s="1"/>
  <c r="I76"/>
  <c r="M75"/>
  <c r="K73"/>
  <c r="I73"/>
  <c r="M72"/>
  <c r="M71"/>
  <c r="M70"/>
  <c r="M69"/>
  <c r="K67"/>
  <c r="M67" s="1"/>
  <c r="I67"/>
  <c r="M66"/>
  <c r="M65"/>
  <c r="K63"/>
  <c r="I63"/>
  <c r="M63" s="1"/>
  <c r="M62"/>
  <c r="M61"/>
  <c r="M60"/>
  <c r="M59"/>
  <c r="M58"/>
  <c r="M56"/>
  <c r="M55"/>
  <c r="M54"/>
  <c r="M53"/>
  <c r="M52"/>
  <c r="M51"/>
  <c r="M50"/>
  <c r="M49"/>
  <c r="M48"/>
  <c r="M47"/>
  <c r="M46"/>
  <c r="K39"/>
  <c r="I39"/>
  <c r="M39" s="1"/>
  <c r="M38"/>
  <c r="M37"/>
  <c r="M36"/>
  <c r="M35"/>
  <c r="M34"/>
  <c r="M33"/>
  <c r="M32"/>
  <c r="M31"/>
  <c r="M29"/>
  <c r="M28"/>
  <c r="M27"/>
  <c r="M26"/>
  <c r="M25"/>
  <c r="M23"/>
  <c r="M22"/>
  <c r="M21"/>
  <c r="M20"/>
  <c r="K19"/>
  <c r="I19"/>
  <c r="M19" s="1"/>
  <c r="M18"/>
  <c r="M17"/>
  <c r="M15"/>
  <c r="M14"/>
  <c r="K13"/>
  <c r="I13"/>
  <c r="M12"/>
  <c r="M11"/>
  <c r="M10"/>
  <c r="M9"/>
  <c r="M7"/>
  <c r="M6"/>
  <c r="M183" l="1"/>
  <c r="I177"/>
  <c r="M177" s="1"/>
  <c r="I231"/>
  <c r="M231" s="1"/>
  <c r="I196"/>
  <c r="M197" s="1"/>
  <c r="I161"/>
  <c r="M161" s="1"/>
  <c r="M127"/>
  <c r="I132"/>
  <c r="I133" s="1"/>
  <c r="M133" s="1"/>
  <c r="I77"/>
  <c r="I78" s="1"/>
  <c r="M73"/>
  <c r="M13"/>
  <c r="I40"/>
  <c r="I41" s="1"/>
  <c r="M131"/>
  <c r="K177"/>
  <c r="M242"/>
  <c r="M101"/>
  <c r="M105"/>
  <c r="M122"/>
  <c r="M168"/>
  <c r="M203"/>
  <c r="M94"/>
  <c r="I106"/>
  <c r="I145"/>
  <c r="K196"/>
  <c r="K197" s="1"/>
  <c r="M119"/>
  <c r="K184"/>
  <c r="M184" s="1"/>
  <c r="M212"/>
  <c r="K40"/>
  <c r="K41" s="1"/>
  <c r="K42" s="1"/>
  <c r="K77"/>
  <c r="K78" s="1"/>
  <c r="K205" s="1"/>
  <c r="M90"/>
  <c r="M155"/>
  <c r="I243" l="1"/>
  <c r="M243" s="1"/>
  <c r="I162"/>
  <c r="M162" s="1"/>
  <c r="M132"/>
  <c r="M196"/>
  <c r="M145"/>
  <c r="I146"/>
  <c r="M146" s="1"/>
  <c r="M78"/>
  <c r="M77"/>
  <c r="M106"/>
  <c r="I107"/>
  <c r="M107" s="1"/>
  <c r="M41"/>
  <c r="I42"/>
  <c r="K206"/>
  <c r="K244" s="1"/>
  <c r="K246" s="1"/>
  <c r="M40"/>
  <c r="M42" l="1"/>
  <c r="I205"/>
  <c r="M205" s="1"/>
  <c r="I206" l="1"/>
  <c r="I244" l="1"/>
  <c r="M206"/>
  <c r="M244" l="1"/>
  <c r="I246"/>
  <c r="M246" s="1"/>
</calcChain>
</file>

<file path=xl/sharedStrings.xml><?xml version="1.0" encoding="utf-8"?>
<sst xmlns="http://schemas.openxmlformats.org/spreadsheetml/2006/main" count="246" uniqueCount="246">
  <si>
    <t>Apr - May 15</t>
  </si>
  <si>
    <t>Apr - May 14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</si>
  <si>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</si>
  <si>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</si>
  <si>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</si>
  <si>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</si>
  <si>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</si>
  <si>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</si>
  <si>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</si>
  <si>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</si>
  <si>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</si>
  <si>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</si>
  <si>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</si>
  <si>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</si>
  <si>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</si>
  <si>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4010120 · Beach Fire Permits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</si>
  <si>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</si>
  <si>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</si>
  <si>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</si>
  <si>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</si>
  <si>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</si>
  <si>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</si>
  <si>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</si>
  <si>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</si>
  <si>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</si>
  <si>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</si>
  <si>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4014300 · Capias/Contempt Charges</t>
  </si>
  <si>
    <t>4014414 · Ord Fines - Other Courts</t>
  </si>
  <si>
    <t>4016010 · Bldg Permit Fees</t>
  </si>
  <si>
    <t>8010000 · Other Fines and Revenue</t>
  </si>
  <si>
    <t>4016060 · Public Hearing Fees</t>
  </si>
  <si>
    <t>8010050 · Bus&amp; Rental License Fines</t>
  </si>
  <si>
    <t>8010210 · Interest Income</t>
  </si>
  <si>
    <t>8010211 · Investment Income</t>
  </si>
  <si>
    <t>8010230 · ATM Income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</si>
  <si>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</si>
  <si>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</si>
  <si>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</si>
  <si>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</si>
  <si>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</si>
  <si>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</si>
  <si>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</si>
  <si>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</si>
  <si>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</si>
  <si>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</si>
  <si>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</si>
  <si>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</si>
  <si>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</si>
  <si>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</si>
  <si>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6010215 · Collection Agy Fees</t>
  </si>
  <si>
    <t>6010220 · Bank Fees- Transfer Tax</t>
  </si>
  <si>
    <t>6010223 · Code Update</t>
  </si>
  <si>
    <t>6010265 · Lawsuit Legal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</si>
  <si>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</si>
  <si>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</si>
  <si>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</si>
  <si>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</si>
  <si>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</si>
  <si>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</si>
  <si>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</si>
  <si>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</si>
  <si>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</si>
  <si>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</si>
  <si>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</si>
  <si>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</si>
  <si>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</si>
  <si>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</si>
  <si>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</si>
  <si>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</si>
  <si>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</si>
  <si>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</si>
  <si>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</si>
  <si>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</si>
  <si>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</si>
  <si>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</si>
  <si>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</si>
  <si>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</si>
  <si>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</si>
  <si>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</si>
  <si>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</si>
  <si>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</si>
  <si>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</si>
  <si>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</si>
  <si>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</si>
  <si>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</si>
  <si>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</si>
  <si>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</si>
  <si>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</si>
  <si>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</si>
  <si>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</si>
  <si>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</si>
  <si>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</si>
  <si>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</si>
  <si>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</si>
  <si>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</si>
  <si>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</si>
  <si>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</si>
  <si>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</si>
  <si>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</si>
  <si>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</si>
  <si>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</si>
  <si>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</si>
  <si>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</si>
  <si>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</si>
  <si>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</si>
  <si>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</si>
  <si>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</si>
  <si>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</si>
  <si>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</si>
  <si>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</si>
  <si>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</si>
  <si>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</si>
  <si>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</si>
  <si>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</si>
  <si>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</si>
  <si>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</si>
  <si>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</si>
  <si>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</si>
  <si>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</si>
  <si>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</si>
  <si>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</si>
  <si>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</si>
  <si>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</si>
  <si>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</si>
  <si>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</si>
  <si>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</si>
  <si>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</si>
  <si>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</si>
  <si>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</si>
  <si>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</si>
  <si>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</si>
  <si>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</si>
  <si>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</si>
  <si>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</si>
  <si>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</si>
  <si>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</si>
  <si>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</si>
  <si>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</si>
  <si>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</si>
  <si>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</si>
  <si>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</si>
  <si>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</si>
  <si>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</si>
  <si>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</si>
  <si>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</si>
  <si>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</si>
  <si>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</si>
  <si>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</si>
  <si>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</si>
  <si>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</si>
  <si>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</si>
  <si>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</si>
  <si>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</si>
  <si>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</si>
  <si>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</si>
  <si>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</si>
  <si>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</si>
  <si>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</si>
  <si>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</si>
  <si>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Total 60501 · Lifeguards Operating</t>
  </si>
  <si>
    <t>Total 605 · Lifeguards</t>
  </si>
  <si>
    <t>606 · Code Enforcement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</si>
  <si>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</si>
  <si>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</si>
  <si>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</si>
  <si>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</si>
  <si>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</si>
  <si>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</si>
  <si>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</si>
  <si>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</si>
  <si>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</si>
  <si>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</si>
  <si>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</si>
  <si>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</si>
  <si>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</si>
  <si>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</si>
  <si>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</si>
  <si>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</si>
  <si>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</si>
  <si>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</si>
  <si>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</si>
  <si>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</si>
  <si>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</si>
  <si>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</si>
  <si>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</si>
  <si>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</si>
  <si>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</si>
  <si>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</si>
  <si>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</si>
  <si>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</si>
  <si>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</si>
  <si>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</si>
  <si>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</si>
  <si>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</si>
  <si>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</si>
  <si>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</si>
  <si>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6090103 · Other OperatingCosts-Bayard Ave</t>
  </si>
  <si>
    <t>6090105 · Parking Meter Debt &amp; Interest</t>
  </si>
  <si>
    <t>6090106 · Beautification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</si>
  <si>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</si>
  <si>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</si>
  <si>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</si>
  <si>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</si>
  <si>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</si>
  <si>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</si>
  <si>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</si>
  <si>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</si>
  <si>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</si>
  <si>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</si>
  <si>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</si>
  <si>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</si>
  <si>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</si>
  <si>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</si>
  <si>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</si>
  <si>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</si>
  <si>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</si>
  <si>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</si>
  <si>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</si>
  <si>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</si>
  <si>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</si>
  <si>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</si>
  <si>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</si>
  <si>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</si>
  <si>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</si>
  <si>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</si>
  <si>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</si>
  <si>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</si>
  <si>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</si>
  <si>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</si>
  <si>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</si>
  <si>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9510010 · Extraordinary DBE Exp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</si>
  <si>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</si>
  <si>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</si>
  <si>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</si>
  <si>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</si>
  <si>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</si>
  <si>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</si>
  <si>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</si>
  <si>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</si>
  <si>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</si>
  <si>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9510020 · Extraordin DBE Property Income</t>
  </si>
  <si>
    <t>Town of Dewey Beach New Property Purchase</t>
  </si>
  <si>
    <t>4014020 · Delinq. Civil Summons</t>
  </si>
  <si>
    <t>6070065 · Equipment Maintenance &amp; Supply</t>
  </si>
  <si>
    <t>6080210 · Misc</t>
  </si>
  <si>
    <t>6030180 · Supplies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</si>
</sst>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0" fontId="1" fillId="0" borderId="0" xfId="0" applyFont="1"/>
    <xf numFmtId="0" fontId="1" fillId="0" borderId="0" xfId="0" applyNumberFormat="1" applyFont="1"/>
    <xf numFmtId="3" fontId="2" fillId="0" borderId="0" xfId="0" applyNumberFormat="1" applyFont="1"/>
    <xf numFmtId="0" fontId="2" fillId="0" borderId="0" xfId="0" applyNumberFormat="1" applyFont="1"/>
    <xf numFmtId="49" fontId="1" fillId="2" borderId="0" xfId="0" applyNumberFormat="1" applyFont="1" applyFill="1"/>
    <xf numFmtId="3" fontId="1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0" xfId="0" applyNumberFormat="1" applyFont="1" applyFill="1"/>
    <xf numFmtId="3" fontId="1" fillId="2" borderId="6" xfId="0" applyNumberFormat="1" applyFont="1" applyFill="1" applyBorder="1"/>
    <xf numFmtId="3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tabSelected="1" workbookViewId="0">
      <pane xSplit="8" ySplit="2" topLeftCell="I225" activePane="bottomRight" state="frozenSplit"/>
      <selection pane="topRight" activeCell="I1" sqref="I1"/>
      <selection pane="bottomLeft" activeCell="A3" sqref="A3"/>
      <selection pane="bottomRight" activeCell="J237" sqref="J237"/>
    </sheetView>
  </sheetViews>
  <sheetFormatPr defaultRowHeight="17.25" outlineLevelRow="4" outlineLevelCol="1"/>
  <cols>
    <col min="1" max="7" width="3" style="16" customWidth="1"/>
    <col min="8" max="8" width="52.28515625" style="16" bestFit="1" customWidth="1"/>
    <col min="9" max="9" width="16" style="17" bestFit="1" customWidth="1" outlineLevel="1"/>
    <col min="10" max="10" width="2.28515625" style="18" customWidth="1" outlineLevel="1"/>
    <col min="11" max="11" width="16" style="17" bestFit="1" customWidth="1" outlineLevel="1"/>
    <col min="12" max="12" width="2.28515625" style="18" customWidth="1" outlineLevel="1"/>
    <col min="13" max="13" width="13.7109375" style="17" bestFit="1" customWidth="1" outlineLevel="1"/>
    <col min="14" max="14" width="2.28515625" style="18" customWidth="1"/>
    <col min="15" max="16384" width="9.140625" style="4"/>
  </cols>
  <sheetData>
    <row r="1" spans="1:14" ht="18" thickBot="1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  <c r="N1" s="3"/>
    </row>
    <row r="2" spans="1:14" s="8" customFormat="1" ht="18.75" thickTop="1" thickBot="1">
      <c r="A2" s="5"/>
      <c r="B2" s="5"/>
      <c r="C2" s="5"/>
      <c r="D2" s="5"/>
      <c r="E2" s="5"/>
      <c r="F2" s="5"/>
      <c r="G2" s="5"/>
      <c r="H2" s="5"/>
      <c r="I2" s="6" t="s">
        <v>0</v>
      </c>
      <c r="J2" s="7"/>
      <c r="K2" s="6" t="s">
        <v>1</v>
      </c>
      <c r="L2" s="7"/>
      <c r="M2" s="6" t="s">
        <v>2</v>
      </c>
      <c r="N2" s="7"/>
    </row>
    <row r="3" spans="1:14" ht="18" thickTop="1">
      <c r="A3" s="1"/>
      <c r="B3" s="1" t="s">
        <v>3</v>
      </c>
      <c r="C3" s="1"/>
      <c r="D3" s="1"/>
      <c r="E3" s="1"/>
      <c r="F3" s="1"/>
      <c r="G3" s="1"/>
      <c r="H3" s="1"/>
      <c r="I3" s="9"/>
      <c r="J3" s="10"/>
      <c r="K3" s="9"/>
      <c r="L3" s="10"/>
      <c r="M3" s="9"/>
      <c r="N3" s="10"/>
    </row>
    <row r="4" spans="1:14" outlineLevel="1">
      <c r="A4" s="1"/>
      <c r="B4" s="1"/>
      <c r="C4" s="1"/>
      <c r="D4" s="1" t="s">
        <v>4</v>
      </c>
      <c r="E4" s="1"/>
      <c r="F4" s="1"/>
      <c r="G4" s="1"/>
      <c r="H4" s="1"/>
      <c r="I4" s="9"/>
      <c r="J4" s="10"/>
      <c r="K4" s="9"/>
      <c r="L4" s="10"/>
      <c r="M4" s="9"/>
      <c r="N4" s="10"/>
    </row>
    <row r="5" spans="1:14" outlineLevel="2">
      <c r="A5" s="1"/>
      <c r="B5" s="1"/>
      <c r="C5" s="1"/>
      <c r="D5" s="1"/>
      <c r="E5" s="1" t="s">
        <v>5</v>
      </c>
      <c r="F5" s="1"/>
      <c r="G5" s="1"/>
      <c r="H5" s="1"/>
      <c r="I5" s="9"/>
      <c r="J5" s="10"/>
      <c r="K5" s="9"/>
      <c r="L5" s="10"/>
      <c r="M5" s="9"/>
      <c r="N5" s="10"/>
    </row>
    <row r="6" spans="1:14" outlineLevel="2">
      <c r="A6" s="1"/>
      <c r="B6" s="1"/>
      <c r="C6" s="1"/>
      <c r="D6" s="1"/>
      <c r="E6" s="1"/>
      <c r="F6" s="1" t="s">
        <v>6</v>
      </c>
      <c r="G6" s="1"/>
      <c r="H6" s="1"/>
      <c r="I6" s="9">
        <v>119694</v>
      </c>
      <c r="J6" s="10"/>
      <c r="K6" s="9">
        <v>93634.39</v>
      </c>
      <c r="L6" s="10"/>
      <c r="M6" s="9">
        <f>ROUND((I6-K6),5)</f>
        <v>26059.61</v>
      </c>
      <c r="N6" s="10"/>
    </row>
    <row r="7" spans="1:14" outlineLevel="2">
      <c r="A7" s="1"/>
      <c r="B7" s="1"/>
      <c r="C7" s="1"/>
      <c r="D7" s="1"/>
      <c r="E7" s="1"/>
      <c r="F7" s="1" t="s">
        <v>7</v>
      </c>
      <c r="G7" s="1"/>
      <c r="H7" s="1"/>
      <c r="I7" s="9">
        <v>17967</v>
      </c>
      <c r="J7" s="10"/>
      <c r="K7" s="9">
        <v>13739.6</v>
      </c>
      <c r="L7" s="10"/>
      <c r="M7" s="9">
        <f>ROUND((I7-K7),5)</f>
        <v>4227.3999999999996</v>
      </c>
      <c r="N7" s="10"/>
    </row>
    <row r="8" spans="1:14" outlineLevel="3">
      <c r="A8" s="1"/>
      <c r="B8" s="1"/>
      <c r="C8" s="1"/>
      <c r="D8" s="1"/>
      <c r="E8" s="1"/>
      <c r="F8" s="1" t="s">
        <v>8</v>
      </c>
      <c r="G8" s="1"/>
      <c r="H8" s="1"/>
      <c r="I8" s="9"/>
      <c r="J8" s="10"/>
      <c r="K8" s="9"/>
      <c r="L8" s="10"/>
      <c r="M8" s="9"/>
      <c r="N8" s="10"/>
    </row>
    <row r="9" spans="1:14" outlineLevel="3">
      <c r="A9" s="1"/>
      <c r="B9" s="1"/>
      <c r="C9" s="1"/>
      <c r="D9" s="1"/>
      <c r="E9" s="1"/>
      <c r="F9" s="1"/>
      <c r="G9" s="1" t="s">
        <v>9</v>
      </c>
      <c r="H9" s="1"/>
      <c r="I9" s="9">
        <v>53405</v>
      </c>
      <c r="J9" s="10"/>
      <c r="K9" s="9">
        <v>34385</v>
      </c>
      <c r="L9" s="10"/>
      <c r="M9" s="9">
        <f t="shared" ref="M9:M15" si="0">ROUND((I9-K9),5)</f>
        <v>19020</v>
      </c>
      <c r="N9" s="10"/>
    </row>
    <row r="10" spans="1:14" outlineLevel="3">
      <c r="A10" s="1"/>
      <c r="B10" s="1"/>
      <c r="C10" s="1"/>
      <c r="D10" s="1"/>
      <c r="E10" s="1"/>
      <c r="F10" s="1"/>
      <c r="G10" s="1" t="s">
        <v>10</v>
      </c>
      <c r="H10" s="1"/>
      <c r="I10" s="9">
        <v>1070</v>
      </c>
      <c r="J10" s="10"/>
      <c r="K10" s="9">
        <v>0</v>
      </c>
      <c r="L10" s="10"/>
      <c r="M10" s="9">
        <f t="shared" si="0"/>
        <v>1070</v>
      </c>
      <c r="N10" s="10"/>
    </row>
    <row r="11" spans="1:14" outlineLevel="3">
      <c r="A11" s="1"/>
      <c r="B11" s="1"/>
      <c r="C11" s="1"/>
      <c r="D11" s="1"/>
      <c r="E11" s="1"/>
      <c r="F11" s="1"/>
      <c r="G11" s="1" t="s">
        <v>11</v>
      </c>
      <c r="H11" s="1"/>
      <c r="I11" s="9">
        <v>81317</v>
      </c>
      <c r="J11" s="10"/>
      <c r="K11" s="9">
        <v>70155.600000000006</v>
      </c>
      <c r="L11" s="10"/>
      <c r="M11" s="9">
        <f t="shared" si="0"/>
        <v>11161.4</v>
      </c>
      <c r="N11" s="10"/>
    </row>
    <row r="12" spans="1:14" ht="18" outlineLevel="3" thickBot="1">
      <c r="A12" s="1"/>
      <c r="B12" s="1"/>
      <c r="C12" s="1"/>
      <c r="D12" s="1"/>
      <c r="E12" s="1"/>
      <c r="F12" s="1"/>
      <c r="G12" s="1" t="s">
        <v>12</v>
      </c>
      <c r="H12" s="1"/>
      <c r="I12" s="11">
        <v>1908</v>
      </c>
      <c r="J12" s="10"/>
      <c r="K12" s="11">
        <v>2627.9</v>
      </c>
      <c r="L12" s="10"/>
      <c r="M12" s="11">
        <f t="shared" si="0"/>
        <v>-719.9</v>
      </c>
      <c r="N12" s="10"/>
    </row>
    <row r="13" spans="1:14" outlineLevel="2">
      <c r="A13" s="1"/>
      <c r="B13" s="1"/>
      <c r="C13" s="1"/>
      <c r="D13" s="1"/>
      <c r="E13" s="1"/>
      <c r="F13" s="1" t="s">
        <v>13</v>
      </c>
      <c r="G13" s="1"/>
      <c r="H13" s="1"/>
      <c r="I13" s="9">
        <f>ROUND(SUM(I8:I12),5)</f>
        <v>137700</v>
      </c>
      <c r="J13" s="10"/>
      <c r="K13" s="9">
        <f>ROUND(SUM(K8:K12),5)</f>
        <v>107168.5</v>
      </c>
      <c r="L13" s="10"/>
      <c r="M13" s="9">
        <f t="shared" si="0"/>
        <v>30531.5</v>
      </c>
      <c r="N13" s="10"/>
    </row>
    <row r="14" spans="1:14" ht="30" customHeight="1" outlineLevel="2">
      <c r="A14" s="1"/>
      <c r="B14" s="1"/>
      <c r="C14" s="1"/>
      <c r="D14" s="1"/>
      <c r="E14" s="1"/>
      <c r="F14" s="1" t="s">
        <v>14</v>
      </c>
      <c r="G14" s="1"/>
      <c r="H14" s="1"/>
      <c r="I14" s="9">
        <v>9257.7900000000009</v>
      </c>
      <c r="J14" s="10"/>
      <c r="K14" s="9">
        <v>6539.9</v>
      </c>
      <c r="L14" s="10"/>
      <c r="M14" s="9">
        <f t="shared" si="0"/>
        <v>2717.89</v>
      </c>
      <c r="N14" s="10"/>
    </row>
    <row r="15" spans="1:14" outlineLevel="2">
      <c r="A15" s="1"/>
      <c r="B15" s="1"/>
      <c r="C15" s="1"/>
      <c r="D15" s="1"/>
      <c r="E15" s="1"/>
      <c r="F15" s="1" t="s">
        <v>15</v>
      </c>
      <c r="G15" s="1"/>
      <c r="H15" s="1"/>
      <c r="I15" s="9">
        <v>1000</v>
      </c>
      <c r="J15" s="10"/>
      <c r="K15" s="9">
        <v>750</v>
      </c>
      <c r="L15" s="10"/>
      <c r="M15" s="9">
        <f t="shared" si="0"/>
        <v>250</v>
      </c>
      <c r="N15" s="10"/>
    </row>
    <row r="16" spans="1:14" outlineLevel="3">
      <c r="A16" s="1"/>
      <c r="B16" s="1"/>
      <c r="C16" s="1"/>
      <c r="D16" s="1"/>
      <c r="E16" s="1"/>
      <c r="F16" s="1" t="s">
        <v>16</v>
      </c>
      <c r="G16" s="1"/>
      <c r="H16" s="1"/>
      <c r="I16" s="9"/>
      <c r="J16" s="10"/>
      <c r="K16" s="9"/>
      <c r="L16" s="10"/>
      <c r="M16" s="9"/>
      <c r="N16" s="10"/>
    </row>
    <row r="17" spans="1:14" outlineLevel="3">
      <c r="A17" s="1"/>
      <c r="B17" s="1"/>
      <c r="C17" s="1"/>
      <c r="D17" s="1"/>
      <c r="E17" s="1"/>
      <c r="F17" s="1"/>
      <c r="G17" s="1" t="s">
        <v>17</v>
      </c>
      <c r="H17" s="1"/>
      <c r="I17" s="9">
        <v>231947</v>
      </c>
      <c r="J17" s="10"/>
      <c r="K17" s="9">
        <v>222380.75</v>
      </c>
      <c r="L17" s="10"/>
      <c r="M17" s="9">
        <f t="shared" ref="M17:M29" si="1">ROUND((I17-K17),5)</f>
        <v>9566.25</v>
      </c>
      <c r="N17" s="10"/>
    </row>
    <row r="18" spans="1:14" ht="18" outlineLevel="3" thickBot="1">
      <c r="A18" s="1"/>
      <c r="B18" s="1"/>
      <c r="C18" s="1"/>
      <c r="D18" s="1"/>
      <c r="E18" s="1"/>
      <c r="F18" s="1"/>
      <c r="G18" s="1" t="s">
        <v>18</v>
      </c>
      <c r="H18" s="1"/>
      <c r="I18" s="11">
        <v>40925</v>
      </c>
      <c r="J18" s="10"/>
      <c r="K18" s="11">
        <v>36381.199999999997</v>
      </c>
      <c r="L18" s="10"/>
      <c r="M18" s="11">
        <f t="shared" si="1"/>
        <v>4543.8</v>
      </c>
      <c r="N18" s="10"/>
    </row>
    <row r="19" spans="1:14" outlineLevel="2">
      <c r="A19" s="1"/>
      <c r="B19" s="1"/>
      <c r="C19" s="1"/>
      <c r="D19" s="1"/>
      <c r="E19" s="1"/>
      <c r="F19" s="1" t="s">
        <v>19</v>
      </c>
      <c r="G19" s="1"/>
      <c r="H19" s="1"/>
      <c r="I19" s="9">
        <f>ROUND(SUM(I16:I18),5)</f>
        <v>272872</v>
      </c>
      <c r="J19" s="10"/>
      <c r="K19" s="9">
        <f>ROUND(SUM(K16:K18),5)</f>
        <v>258761.95</v>
      </c>
      <c r="L19" s="10"/>
      <c r="M19" s="9">
        <f t="shared" si="1"/>
        <v>14110.05</v>
      </c>
      <c r="N19" s="10"/>
    </row>
    <row r="20" spans="1:14" ht="30" customHeight="1" outlineLevel="2">
      <c r="A20" s="1"/>
      <c r="B20" s="1"/>
      <c r="C20" s="1"/>
      <c r="D20" s="1"/>
      <c r="E20" s="1"/>
      <c r="F20" s="1" t="s">
        <v>20</v>
      </c>
      <c r="G20" s="1"/>
      <c r="H20" s="1"/>
      <c r="I20" s="9">
        <v>13559</v>
      </c>
      <c r="J20" s="10"/>
      <c r="K20" s="9">
        <v>16604.759999999998</v>
      </c>
      <c r="L20" s="10"/>
      <c r="M20" s="9">
        <f t="shared" si="1"/>
        <v>-3045.76</v>
      </c>
      <c r="N20" s="10"/>
    </row>
    <row r="21" spans="1:14" outlineLevel="2">
      <c r="A21" s="1"/>
      <c r="B21" s="1"/>
      <c r="C21" s="1"/>
      <c r="D21" s="1"/>
      <c r="E21" s="1"/>
      <c r="F21" s="1" t="s">
        <v>21</v>
      </c>
      <c r="G21" s="1"/>
      <c r="H21" s="1"/>
      <c r="I21" s="9">
        <v>11270</v>
      </c>
      <c r="J21" s="10"/>
      <c r="K21" s="9">
        <v>12302.7</v>
      </c>
      <c r="L21" s="10"/>
      <c r="M21" s="9">
        <f t="shared" si="1"/>
        <v>-1032.7</v>
      </c>
      <c r="N21" s="10"/>
    </row>
    <row r="22" spans="1:14" outlineLevel="2">
      <c r="A22" s="1"/>
      <c r="B22" s="1"/>
      <c r="C22" s="1"/>
      <c r="D22" s="1"/>
      <c r="E22" s="1"/>
      <c r="F22" s="1" t="s">
        <v>22</v>
      </c>
      <c r="G22" s="1"/>
      <c r="H22" s="1"/>
      <c r="I22" s="9">
        <v>80</v>
      </c>
      <c r="J22" s="10"/>
      <c r="K22" s="9">
        <v>240</v>
      </c>
      <c r="L22" s="10"/>
      <c r="M22" s="9">
        <f t="shared" si="1"/>
        <v>-160</v>
      </c>
      <c r="N22" s="10"/>
    </row>
    <row r="23" spans="1:14" outlineLevel="2">
      <c r="A23" s="1"/>
      <c r="B23" s="1"/>
      <c r="C23" s="1"/>
      <c r="D23" s="1"/>
      <c r="E23" s="1"/>
      <c r="F23" s="1" t="s">
        <v>23</v>
      </c>
      <c r="G23" s="1"/>
      <c r="H23" s="1"/>
      <c r="I23" s="9">
        <v>18502</v>
      </c>
      <c r="J23" s="10"/>
      <c r="K23" s="9">
        <v>15057.73</v>
      </c>
      <c r="L23" s="10"/>
      <c r="M23" s="9">
        <f t="shared" si="1"/>
        <v>3444.27</v>
      </c>
      <c r="N23" s="10"/>
    </row>
    <row r="24" spans="1:14" outlineLevel="2">
      <c r="A24" s="1"/>
      <c r="B24" s="1"/>
      <c r="C24" s="1"/>
      <c r="D24" s="1"/>
      <c r="E24" s="1"/>
      <c r="F24" s="1" t="s">
        <v>242</v>
      </c>
      <c r="G24" s="1"/>
      <c r="H24" s="1"/>
      <c r="I24" s="9">
        <v>54</v>
      </c>
      <c r="J24" s="10"/>
      <c r="K24" s="9"/>
      <c r="L24" s="10"/>
      <c r="M24" s="9">
        <f t="shared" si="1"/>
        <v>54</v>
      </c>
      <c r="N24" s="10"/>
    </row>
    <row r="25" spans="1:14" outlineLevel="2">
      <c r="A25" s="1"/>
      <c r="B25" s="1"/>
      <c r="C25" s="1"/>
      <c r="D25" s="1"/>
      <c r="E25" s="1"/>
      <c r="F25" s="1" t="s">
        <v>24</v>
      </c>
      <c r="G25" s="1"/>
      <c r="H25" s="1"/>
      <c r="I25" s="9">
        <v>4521</v>
      </c>
      <c r="J25" s="10"/>
      <c r="K25" s="9">
        <v>5255.1</v>
      </c>
      <c r="L25" s="10"/>
      <c r="M25" s="9">
        <f t="shared" si="1"/>
        <v>-734.1</v>
      </c>
      <c r="N25" s="10"/>
    </row>
    <row r="26" spans="1:14" outlineLevel="2">
      <c r="A26" s="1"/>
      <c r="B26" s="1"/>
      <c r="C26" s="1"/>
      <c r="D26" s="1"/>
      <c r="E26" s="1"/>
      <c r="F26" s="1" t="s">
        <v>25</v>
      </c>
      <c r="G26" s="1"/>
      <c r="H26" s="1"/>
      <c r="I26" s="9">
        <v>1994</v>
      </c>
      <c r="J26" s="10"/>
      <c r="K26" s="9">
        <v>1208.5</v>
      </c>
      <c r="L26" s="10"/>
      <c r="M26" s="9">
        <f t="shared" si="1"/>
        <v>785.5</v>
      </c>
      <c r="N26" s="10"/>
    </row>
    <row r="27" spans="1:14" outlineLevel="2">
      <c r="A27" s="1"/>
      <c r="B27" s="1"/>
      <c r="C27" s="1"/>
      <c r="D27" s="1"/>
      <c r="E27" s="1"/>
      <c r="F27" s="1" t="s">
        <v>26</v>
      </c>
      <c r="G27" s="1"/>
      <c r="H27" s="1"/>
      <c r="I27" s="9">
        <v>630</v>
      </c>
      <c r="J27" s="10"/>
      <c r="K27" s="9">
        <v>900</v>
      </c>
      <c r="L27" s="10"/>
      <c r="M27" s="9">
        <f t="shared" si="1"/>
        <v>-270</v>
      </c>
      <c r="N27" s="10"/>
    </row>
    <row r="28" spans="1:14" outlineLevel="2">
      <c r="A28" s="1"/>
      <c r="B28" s="1"/>
      <c r="C28" s="1"/>
      <c r="D28" s="1"/>
      <c r="E28" s="1"/>
      <c r="F28" s="1" t="s">
        <v>27</v>
      </c>
      <c r="G28" s="1"/>
      <c r="H28" s="1"/>
      <c r="I28" s="9">
        <v>125</v>
      </c>
      <c r="J28" s="10"/>
      <c r="K28" s="9">
        <v>0</v>
      </c>
      <c r="L28" s="10"/>
      <c r="M28" s="9">
        <f t="shared" si="1"/>
        <v>125</v>
      </c>
      <c r="N28" s="10"/>
    </row>
    <row r="29" spans="1:14" outlineLevel="2">
      <c r="A29" s="1"/>
      <c r="B29" s="1"/>
      <c r="C29" s="1"/>
      <c r="D29" s="1"/>
      <c r="E29" s="1"/>
      <c r="F29" s="1" t="s">
        <v>28</v>
      </c>
      <c r="G29" s="1"/>
      <c r="H29" s="1"/>
      <c r="I29" s="9">
        <v>58290</v>
      </c>
      <c r="J29" s="10"/>
      <c r="K29" s="9">
        <v>57947.99</v>
      </c>
      <c r="L29" s="10"/>
      <c r="M29" s="9">
        <f t="shared" si="1"/>
        <v>342.01</v>
      </c>
      <c r="N29" s="10"/>
    </row>
    <row r="30" spans="1:14" outlineLevel="3">
      <c r="A30" s="1"/>
      <c r="B30" s="1"/>
      <c r="C30" s="1"/>
      <c r="D30" s="1"/>
      <c r="E30" s="1"/>
      <c r="F30" s="1" t="s">
        <v>29</v>
      </c>
      <c r="G30" s="1"/>
      <c r="H30" s="1"/>
      <c r="I30" s="9"/>
      <c r="J30" s="10"/>
      <c r="K30" s="9"/>
      <c r="L30" s="10"/>
      <c r="M30" s="9"/>
      <c r="N30" s="10"/>
    </row>
    <row r="31" spans="1:14" outlineLevel="3">
      <c r="A31" s="1"/>
      <c r="B31" s="1"/>
      <c r="C31" s="1"/>
      <c r="D31" s="1"/>
      <c r="E31" s="1"/>
      <c r="F31" s="1"/>
      <c r="G31" s="1" t="s">
        <v>30</v>
      </c>
      <c r="H31" s="1"/>
      <c r="I31" s="9">
        <v>500</v>
      </c>
      <c r="J31" s="10"/>
      <c r="K31" s="9">
        <v>0</v>
      </c>
      <c r="L31" s="10"/>
      <c r="M31" s="9">
        <f t="shared" ref="M31:M42" si="2">ROUND((I31-K31),5)</f>
        <v>500</v>
      </c>
      <c r="N31" s="10"/>
    </row>
    <row r="32" spans="1:14" outlineLevel="3">
      <c r="A32" s="1"/>
      <c r="B32" s="1"/>
      <c r="C32" s="1"/>
      <c r="D32" s="1"/>
      <c r="E32" s="1"/>
      <c r="F32" s="1"/>
      <c r="G32" s="1" t="s">
        <v>31</v>
      </c>
      <c r="H32" s="1"/>
      <c r="I32" s="9">
        <v>0</v>
      </c>
      <c r="J32" s="10"/>
      <c r="K32" s="9">
        <v>516.4</v>
      </c>
      <c r="L32" s="10"/>
      <c r="M32" s="9">
        <f t="shared" si="2"/>
        <v>-516.4</v>
      </c>
      <c r="N32" s="10"/>
    </row>
    <row r="33" spans="1:14" outlineLevel="3">
      <c r="A33" s="1"/>
      <c r="B33" s="1"/>
      <c r="C33" s="1"/>
      <c r="D33" s="1"/>
      <c r="E33" s="1"/>
      <c r="F33" s="1"/>
      <c r="G33" s="1" t="s">
        <v>32</v>
      </c>
      <c r="H33" s="1"/>
      <c r="I33" s="9">
        <v>10</v>
      </c>
      <c r="J33" s="10"/>
      <c r="K33" s="9">
        <v>19.97</v>
      </c>
      <c r="L33" s="10"/>
      <c r="M33" s="9">
        <f t="shared" si="2"/>
        <v>-9.9700000000000006</v>
      </c>
      <c r="N33" s="10"/>
    </row>
    <row r="34" spans="1:14" outlineLevel="3">
      <c r="A34" s="1"/>
      <c r="B34" s="1"/>
      <c r="C34" s="1"/>
      <c r="D34" s="1"/>
      <c r="E34" s="1"/>
      <c r="F34" s="1"/>
      <c r="G34" s="1" t="s">
        <v>33</v>
      </c>
      <c r="H34" s="1"/>
      <c r="I34" s="9">
        <v>-964</v>
      </c>
      <c r="J34" s="10"/>
      <c r="K34" s="9">
        <v>4295.92</v>
      </c>
      <c r="L34" s="10"/>
      <c r="M34" s="9">
        <f t="shared" si="2"/>
        <v>-5259.92</v>
      </c>
      <c r="N34" s="10"/>
    </row>
    <row r="35" spans="1:14" outlineLevel="3">
      <c r="A35" s="1"/>
      <c r="B35" s="1"/>
      <c r="C35" s="1"/>
      <c r="D35" s="1"/>
      <c r="E35" s="1"/>
      <c r="F35" s="1"/>
      <c r="G35" s="1" t="s">
        <v>34</v>
      </c>
      <c r="H35" s="1"/>
      <c r="I35" s="9">
        <v>8</v>
      </c>
      <c r="J35" s="10"/>
      <c r="K35" s="9">
        <v>-10</v>
      </c>
      <c r="L35" s="10"/>
      <c r="M35" s="9">
        <f t="shared" si="2"/>
        <v>18</v>
      </c>
      <c r="N35" s="10"/>
    </row>
    <row r="36" spans="1:14" outlineLevel="3">
      <c r="A36" s="1"/>
      <c r="B36" s="1"/>
      <c r="C36" s="1"/>
      <c r="D36" s="1"/>
      <c r="E36" s="1"/>
      <c r="F36" s="1"/>
      <c r="G36" s="1" t="s">
        <v>35</v>
      </c>
      <c r="H36" s="1"/>
      <c r="I36" s="9">
        <v>14</v>
      </c>
      <c r="J36" s="10"/>
      <c r="K36" s="9">
        <v>42</v>
      </c>
      <c r="L36" s="10"/>
      <c r="M36" s="9">
        <f t="shared" si="2"/>
        <v>-28</v>
      </c>
      <c r="N36" s="10"/>
    </row>
    <row r="37" spans="1:14" outlineLevel="3">
      <c r="A37" s="1"/>
      <c r="B37" s="1"/>
      <c r="C37" s="1"/>
      <c r="D37" s="1"/>
      <c r="E37" s="1"/>
      <c r="F37" s="1"/>
      <c r="G37" s="1" t="s">
        <v>36</v>
      </c>
      <c r="H37" s="1"/>
      <c r="I37" s="9">
        <v>6895</v>
      </c>
      <c r="J37" s="10"/>
      <c r="K37" s="9">
        <v>6065</v>
      </c>
      <c r="L37" s="10"/>
      <c r="M37" s="9">
        <f t="shared" si="2"/>
        <v>830</v>
      </c>
      <c r="N37" s="10"/>
    </row>
    <row r="38" spans="1:14" ht="18" outlineLevel="3" thickBot="1">
      <c r="A38" s="1"/>
      <c r="B38" s="1"/>
      <c r="C38" s="1"/>
      <c r="D38" s="1"/>
      <c r="E38" s="1"/>
      <c r="F38" s="1"/>
      <c r="G38" s="1" t="s">
        <v>37</v>
      </c>
      <c r="H38" s="1"/>
      <c r="I38" s="12">
        <v>-9</v>
      </c>
      <c r="J38" s="10"/>
      <c r="K38" s="12">
        <v>10040</v>
      </c>
      <c r="L38" s="10"/>
      <c r="M38" s="12">
        <f t="shared" si="2"/>
        <v>-10049</v>
      </c>
      <c r="N38" s="10"/>
    </row>
    <row r="39" spans="1:14" ht="18" outlineLevel="2" thickBot="1">
      <c r="A39" s="1"/>
      <c r="B39" s="1"/>
      <c r="C39" s="1"/>
      <c r="D39" s="1"/>
      <c r="E39" s="1"/>
      <c r="F39" s="1" t="s">
        <v>38</v>
      </c>
      <c r="G39" s="1"/>
      <c r="H39" s="1"/>
      <c r="I39" s="13">
        <f>ROUND(SUM(I30:I38),5)</f>
        <v>6454</v>
      </c>
      <c r="J39" s="10"/>
      <c r="K39" s="13">
        <f>ROUND(SUM(K30:K38),5)</f>
        <v>20969.29</v>
      </c>
      <c r="L39" s="10"/>
      <c r="M39" s="13">
        <f t="shared" si="2"/>
        <v>-14515.29</v>
      </c>
      <c r="N39" s="10"/>
    </row>
    <row r="40" spans="1:14" ht="30" customHeight="1" outlineLevel="1" thickBot="1">
      <c r="A40" s="1"/>
      <c r="B40" s="1"/>
      <c r="C40" s="1"/>
      <c r="D40" s="1"/>
      <c r="E40" s="1" t="s">
        <v>39</v>
      </c>
      <c r="F40" s="1"/>
      <c r="G40" s="1"/>
      <c r="H40" s="1"/>
      <c r="I40" s="13">
        <f>ROUND(SUM(I5:I7)+SUM(I13:I15)+SUM(I19:I29)+I39,5)</f>
        <v>673969.79</v>
      </c>
      <c r="J40" s="10"/>
      <c r="K40" s="13">
        <f>ROUND(SUM(K5:K7)+SUM(K13:K15)+SUM(K19:K29)+K39,5)</f>
        <v>611080.41</v>
      </c>
      <c r="L40" s="10"/>
      <c r="M40" s="13">
        <f t="shared" si="2"/>
        <v>62889.38</v>
      </c>
      <c r="N40" s="10"/>
    </row>
    <row r="41" spans="1:14" ht="30" customHeight="1" thickBot="1">
      <c r="A41" s="19"/>
      <c r="B41" s="19"/>
      <c r="C41" s="19"/>
      <c r="D41" s="19" t="s">
        <v>40</v>
      </c>
      <c r="E41" s="19"/>
      <c r="F41" s="19"/>
      <c r="G41" s="19"/>
      <c r="H41" s="19"/>
      <c r="I41" s="20">
        <f>ROUND(I4+I40,5)</f>
        <v>673969.79</v>
      </c>
      <c r="J41" s="19"/>
      <c r="K41" s="20">
        <f>ROUND(K4+K40,5)</f>
        <v>611080.41</v>
      </c>
      <c r="L41" s="19"/>
      <c r="M41" s="20">
        <f t="shared" si="2"/>
        <v>62889.38</v>
      </c>
      <c r="N41" s="10"/>
    </row>
    <row r="42" spans="1:14" ht="30" hidden="1" customHeight="1">
      <c r="A42" s="1"/>
      <c r="B42" s="1"/>
      <c r="C42" s="1" t="s">
        <v>41</v>
      </c>
      <c r="D42" s="1"/>
      <c r="E42" s="1"/>
      <c r="F42" s="1"/>
      <c r="G42" s="1"/>
      <c r="H42" s="1"/>
      <c r="I42" s="9">
        <f>I41</f>
        <v>673969.79</v>
      </c>
      <c r="J42" s="10"/>
      <c r="K42" s="9">
        <f>K41</f>
        <v>611080.41</v>
      </c>
      <c r="L42" s="10"/>
      <c r="M42" s="9">
        <f t="shared" si="2"/>
        <v>62889.38</v>
      </c>
      <c r="N42" s="10"/>
    </row>
    <row r="43" spans="1:14" ht="30" customHeight="1" outlineLevel="1">
      <c r="A43" s="1"/>
      <c r="B43" s="1"/>
      <c r="C43" s="1"/>
      <c r="D43" s="1" t="s">
        <v>42</v>
      </c>
      <c r="E43" s="1"/>
      <c r="F43" s="1"/>
      <c r="G43" s="1"/>
      <c r="H43" s="1"/>
      <c r="I43" s="9"/>
      <c r="J43" s="10"/>
      <c r="K43" s="9"/>
      <c r="L43" s="10"/>
      <c r="M43" s="9"/>
      <c r="N43" s="10"/>
    </row>
    <row r="44" spans="1:14" outlineLevel="2">
      <c r="A44" s="1"/>
      <c r="B44" s="1"/>
      <c r="C44" s="1"/>
      <c r="D44" s="1"/>
      <c r="E44" s="1" t="s">
        <v>43</v>
      </c>
      <c r="F44" s="1"/>
      <c r="G44" s="1"/>
      <c r="H44" s="1"/>
      <c r="I44" s="9"/>
      <c r="J44" s="10"/>
      <c r="K44" s="9"/>
      <c r="L44" s="10"/>
      <c r="M44" s="9"/>
      <c r="N44" s="10"/>
    </row>
    <row r="45" spans="1:14" outlineLevel="3">
      <c r="A45" s="1"/>
      <c r="B45" s="1"/>
      <c r="C45" s="1"/>
      <c r="D45" s="1"/>
      <c r="E45" s="1"/>
      <c r="F45" s="1" t="s">
        <v>44</v>
      </c>
      <c r="G45" s="1"/>
      <c r="H45" s="1"/>
      <c r="I45" s="9"/>
      <c r="J45" s="10"/>
      <c r="K45" s="9"/>
      <c r="L45" s="10"/>
      <c r="M45" s="9"/>
      <c r="N45" s="10"/>
    </row>
    <row r="46" spans="1:14" outlineLevel="3">
      <c r="A46" s="1"/>
      <c r="B46" s="1"/>
      <c r="C46" s="1"/>
      <c r="D46" s="1"/>
      <c r="E46" s="1"/>
      <c r="F46" s="1"/>
      <c r="G46" s="1" t="s">
        <v>45</v>
      </c>
      <c r="H46" s="1"/>
      <c r="I46" s="9">
        <v>5573</v>
      </c>
      <c r="J46" s="10"/>
      <c r="K46" s="9">
        <v>5411.6</v>
      </c>
      <c r="L46" s="10"/>
      <c r="M46" s="9">
        <f t="shared" ref="M46:M56" si="3">ROUND((I46-K46),5)</f>
        <v>161.4</v>
      </c>
      <c r="N46" s="10"/>
    </row>
    <row r="47" spans="1:14" outlineLevel="3">
      <c r="A47" s="1"/>
      <c r="B47" s="1"/>
      <c r="C47" s="1"/>
      <c r="D47" s="1"/>
      <c r="E47" s="1"/>
      <c r="F47" s="1"/>
      <c r="G47" s="1" t="s">
        <v>46</v>
      </c>
      <c r="H47" s="1"/>
      <c r="I47" s="9">
        <v>2024</v>
      </c>
      <c r="J47" s="10"/>
      <c r="K47" s="9">
        <v>1688.14</v>
      </c>
      <c r="L47" s="10"/>
      <c r="M47" s="9">
        <f t="shared" si="3"/>
        <v>335.86</v>
      </c>
      <c r="N47" s="10"/>
    </row>
    <row r="48" spans="1:14" outlineLevel="3">
      <c r="A48" s="1"/>
      <c r="B48" s="1"/>
      <c r="C48" s="1"/>
      <c r="D48" s="1"/>
      <c r="E48" s="1"/>
      <c r="F48" s="1"/>
      <c r="G48" s="1" t="s">
        <v>47</v>
      </c>
      <c r="H48" s="1"/>
      <c r="I48" s="9">
        <v>416</v>
      </c>
      <c r="J48" s="10"/>
      <c r="K48" s="9">
        <v>1237.5999999999999</v>
      </c>
      <c r="L48" s="10"/>
      <c r="M48" s="9">
        <f t="shared" si="3"/>
        <v>-821.6</v>
      </c>
      <c r="N48" s="10"/>
    </row>
    <row r="49" spans="1:14" outlineLevel="3">
      <c r="A49" s="1"/>
      <c r="B49" s="1"/>
      <c r="C49" s="1"/>
      <c r="D49" s="1"/>
      <c r="E49" s="1"/>
      <c r="F49" s="1"/>
      <c r="G49" s="1" t="s">
        <v>48</v>
      </c>
      <c r="H49" s="1"/>
      <c r="I49" s="9">
        <v>4576</v>
      </c>
      <c r="J49" s="10"/>
      <c r="K49" s="9">
        <v>1000.7</v>
      </c>
      <c r="L49" s="10"/>
      <c r="M49" s="9">
        <f t="shared" si="3"/>
        <v>3575.3</v>
      </c>
      <c r="N49" s="10"/>
    </row>
    <row r="50" spans="1:14" outlineLevel="3">
      <c r="A50" s="1"/>
      <c r="B50" s="1"/>
      <c r="C50" s="1"/>
      <c r="D50" s="1"/>
      <c r="E50" s="1"/>
      <c r="F50" s="1"/>
      <c r="G50" s="1" t="s">
        <v>49</v>
      </c>
      <c r="H50" s="1"/>
      <c r="I50" s="9">
        <v>7892.9</v>
      </c>
      <c r="J50" s="10"/>
      <c r="K50" s="9">
        <v>4121.62</v>
      </c>
      <c r="L50" s="10"/>
      <c r="M50" s="9">
        <f t="shared" si="3"/>
        <v>3771.28</v>
      </c>
      <c r="N50" s="10"/>
    </row>
    <row r="51" spans="1:14" outlineLevel="3">
      <c r="A51" s="1"/>
      <c r="B51" s="1"/>
      <c r="C51" s="1"/>
      <c r="D51" s="1"/>
      <c r="E51" s="1"/>
      <c r="F51" s="1"/>
      <c r="G51" s="1" t="s">
        <v>50</v>
      </c>
      <c r="H51" s="1"/>
      <c r="I51" s="9">
        <v>974</v>
      </c>
      <c r="J51" s="10"/>
      <c r="K51" s="9">
        <v>1408.13</v>
      </c>
      <c r="L51" s="10"/>
      <c r="M51" s="9">
        <f t="shared" si="3"/>
        <v>-434.13</v>
      </c>
      <c r="N51" s="10"/>
    </row>
    <row r="52" spans="1:14" outlineLevel="3">
      <c r="A52" s="1"/>
      <c r="B52" s="1"/>
      <c r="C52" s="1"/>
      <c r="D52" s="1"/>
      <c r="E52" s="1"/>
      <c r="F52" s="1"/>
      <c r="G52" s="1" t="s">
        <v>51</v>
      </c>
      <c r="H52" s="1"/>
      <c r="I52" s="9">
        <v>0</v>
      </c>
      <c r="J52" s="10"/>
      <c r="K52" s="9">
        <v>2693.84</v>
      </c>
      <c r="L52" s="10"/>
      <c r="M52" s="9">
        <f t="shared" si="3"/>
        <v>-2693.84</v>
      </c>
      <c r="N52" s="10"/>
    </row>
    <row r="53" spans="1:14" outlineLevel="3">
      <c r="A53" s="1"/>
      <c r="B53" s="1"/>
      <c r="C53" s="1"/>
      <c r="D53" s="1"/>
      <c r="E53" s="1"/>
      <c r="F53" s="1"/>
      <c r="G53" s="1" t="s">
        <v>52</v>
      </c>
      <c r="H53" s="1"/>
      <c r="I53" s="9">
        <v>13863</v>
      </c>
      <c r="J53" s="10"/>
      <c r="K53" s="9">
        <v>18431.63</v>
      </c>
      <c r="L53" s="10"/>
      <c r="M53" s="9">
        <f t="shared" si="3"/>
        <v>-4568.63</v>
      </c>
      <c r="N53" s="10"/>
    </row>
    <row r="54" spans="1:14" outlineLevel="3">
      <c r="A54" s="1"/>
      <c r="B54" s="1"/>
      <c r="C54" s="1"/>
      <c r="D54" s="1"/>
      <c r="E54" s="1"/>
      <c r="F54" s="1"/>
      <c r="G54" s="1" t="s">
        <v>53</v>
      </c>
      <c r="H54" s="1"/>
      <c r="I54" s="9">
        <v>14281</v>
      </c>
      <c r="J54" s="10"/>
      <c r="K54" s="9">
        <v>13243.83</v>
      </c>
      <c r="L54" s="10"/>
      <c r="M54" s="9">
        <f t="shared" si="3"/>
        <v>1037.17</v>
      </c>
      <c r="N54" s="10"/>
    </row>
    <row r="55" spans="1:14" outlineLevel="3">
      <c r="A55" s="1"/>
      <c r="B55" s="1"/>
      <c r="C55" s="1"/>
      <c r="D55" s="1"/>
      <c r="E55" s="1"/>
      <c r="F55" s="1"/>
      <c r="G55" s="1" t="s">
        <v>54</v>
      </c>
      <c r="H55" s="1"/>
      <c r="I55" s="9">
        <v>2063</v>
      </c>
      <c r="J55" s="10"/>
      <c r="K55" s="9">
        <v>13.84</v>
      </c>
      <c r="L55" s="10"/>
      <c r="M55" s="9">
        <f t="shared" si="3"/>
        <v>2049.16</v>
      </c>
      <c r="N55" s="10"/>
    </row>
    <row r="56" spans="1:14" outlineLevel="3">
      <c r="A56" s="1"/>
      <c r="B56" s="1"/>
      <c r="C56" s="1"/>
      <c r="D56" s="1"/>
      <c r="E56" s="1"/>
      <c r="F56" s="1"/>
      <c r="G56" s="1" t="s">
        <v>55</v>
      </c>
      <c r="H56" s="1"/>
      <c r="I56" s="9">
        <v>146</v>
      </c>
      <c r="J56" s="10"/>
      <c r="K56" s="9">
        <v>325.89999999999998</v>
      </c>
      <c r="L56" s="10"/>
      <c r="M56" s="9">
        <f t="shared" si="3"/>
        <v>-179.9</v>
      </c>
      <c r="N56" s="10"/>
    </row>
    <row r="57" spans="1:14" outlineLevel="4">
      <c r="A57" s="1"/>
      <c r="B57" s="1"/>
      <c r="C57" s="1"/>
      <c r="D57" s="1"/>
      <c r="E57" s="1"/>
      <c r="F57" s="1"/>
      <c r="G57" s="1" t="s">
        <v>56</v>
      </c>
      <c r="H57" s="1"/>
      <c r="I57" s="9"/>
      <c r="J57" s="10"/>
      <c r="K57" s="9"/>
      <c r="L57" s="10"/>
      <c r="M57" s="9"/>
      <c r="N57" s="10"/>
    </row>
    <row r="58" spans="1:14" outlineLevel="4">
      <c r="A58" s="1"/>
      <c r="B58" s="1"/>
      <c r="C58" s="1"/>
      <c r="D58" s="1"/>
      <c r="E58" s="1"/>
      <c r="F58" s="1"/>
      <c r="G58" s="1"/>
      <c r="H58" s="1" t="s">
        <v>57</v>
      </c>
      <c r="I58" s="9">
        <v>15426.3</v>
      </c>
      <c r="J58" s="10"/>
      <c r="K58" s="9">
        <v>15329.92</v>
      </c>
      <c r="L58" s="10"/>
      <c r="M58" s="9">
        <f t="shared" ref="M58:M63" si="4">ROUND((I58-K58),5)</f>
        <v>96.38</v>
      </c>
      <c r="N58" s="10"/>
    </row>
    <row r="59" spans="1:14" outlineLevel="4">
      <c r="A59" s="1"/>
      <c r="B59" s="1"/>
      <c r="C59" s="1"/>
      <c r="D59" s="1"/>
      <c r="E59" s="1"/>
      <c r="F59" s="1"/>
      <c r="G59" s="1"/>
      <c r="H59" s="1" t="s">
        <v>58</v>
      </c>
      <c r="I59" s="9">
        <v>228.94</v>
      </c>
      <c r="J59" s="10"/>
      <c r="K59" s="9">
        <v>0</v>
      </c>
      <c r="L59" s="10"/>
      <c r="M59" s="9">
        <f t="shared" si="4"/>
        <v>228.94</v>
      </c>
      <c r="N59" s="10"/>
    </row>
    <row r="60" spans="1:14" outlineLevel="4">
      <c r="A60" s="1"/>
      <c r="B60" s="1"/>
      <c r="C60" s="1"/>
      <c r="D60" s="1"/>
      <c r="E60" s="1"/>
      <c r="F60" s="1"/>
      <c r="G60" s="1"/>
      <c r="H60" s="1" t="s">
        <v>59</v>
      </c>
      <c r="I60" s="9">
        <v>1935</v>
      </c>
      <c r="J60" s="10"/>
      <c r="K60" s="9">
        <v>1068.04</v>
      </c>
      <c r="L60" s="10"/>
      <c r="M60" s="9">
        <f t="shared" si="4"/>
        <v>866.96</v>
      </c>
      <c r="N60" s="10"/>
    </row>
    <row r="61" spans="1:14" outlineLevel="4">
      <c r="A61" s="1"/>
      <c r="B61" s="1"/>
      <c r="C61" s="1"/>
      <c r="D61" s="1"/>
      <c r="E61" s="1"/>
      <c r="F61" s="1"/>
      <c r="G61" s="1"/>
      <c r="H61" s="1" t="s">
        <v>60</v>
      </c>
      <c r="I61" s="9">
        <v>2114</v>
      </c>
      <c r="J61" s="10"/>
      <c r="K61" s="9">
        <v>453.28</v>
      </c>
      <c r="L61" s="10"/>
      <c r="M61" s="9">
        <f t="shared" si="4"/>
        <v>1660.72</v>
      </c>
      <c r="N61" s="10"/>
    </row>
    <row r="62" spans="1:14" ht="18" outlineLevel="4" thickBot="1">
      <c r="A62" s="1"/>
      <c r="B62" s="1"/>
      <c r="C62" s="1"/>
      <c r="D62" s="1"/>
      <c r="E62" s="1"/>
      <c r="F62" s="1"/>
      <c r="G62" s="1"/>
      <c r="H62" s="1" t="s">
        <v>61</v>
      </c>
      <c r="I62" s="11">
        <v>2160</v>
      </c>
      <c r="J62" s="10"/>
      <c r="K62" s="11">
        <v>1097.46</v>
      </c>
      <c r="L62" s="10"/>
      <c r="M62" s="11">
        <f t="shared" si="4"/>
        <v>1062.54</v>
      </c>
      <c r="N62" s="10"/>
    </row>
    <row r="63" spans="1:14" outlineLevel="3">
      <c r="A63" s="1"/>
      <c r="B63" s="1"/>
      <c r="C63" s="1"/>
      <c r="D63" s="1"/>
      <c r="E63" s="1"/>
      <c r="F63" s="1"/>
      <c r="G63" s="1" t="s">
        <v>62</v>
      </c>
      <c r="H63" s="1"/>
      <c r="I63" s="9">
        <f>ROUND(SUM(I57:I62),5)</f>
        <v>21864.240000000002</v>
      </c>
      <c r="J63" s="10"/>
      <c r="K63" s="9">
        <f>ROUND(SUM(K57:K62),5)</f>
        <v>17948.7</v>
      </c>
      <c r="L63" s="10"/>
      <c r="M63" s="9">
        <f t="shared" si="4"/>
        <v>3915.54</v>
      </c>
      <c r="N63" s="10"/>
    </row>
    <row r="64" spans="1:14" ht="30" customHeight="1" outlineLevel="4">
      <c r="A64" s="1"/>
      <c r="B64" s="1"/>
      <c r="C64" s="1"/>
      <c r="D64" s="1"/>
      <c r="E64" s="1"/>
      <c r="F64" s="1"/>
      <c r="G64" s="1" t="s">
        <v>63</v>
      </c>
      <c r="H64" s="1"/>
      <c r="I64" s="9"/>
      <c r="J64" s="10"/>
      <c r="K64" s="9"/>
      <c r="L64" s="10"/>
      <c r="M64" s="9"/>
      <c r="N64" s="10"/>
    </row>
    <row r="65" spans="1:14" outlineLevel="4">
      <c r="A65" s="1"/>
      <c r="B65" s="1"/>
      <c r="C65" s="1"/>
      <c r="D65" s="1"/>
      <c r="E65" s="1"/>
      <c r="F65" s="1"/>
      <c r="G65" s="1"/>
      <c r="H65" s="1" t="s">
        <v>64</v>
      </c>
      <c r="I65" s="9">
        <v>739</v>
      </c>
      <c r="J65" s="10"/>
      <c r="K65" s="9">
        <v>767.87</v>
      </c>
      <c r="L65" s="10"/>
      <c r="M65" s="9">
        <f>ROUND((I65-K65),5)</f>
        <v>-28.87</v>
      </c>
      <c r="N65" s="10"/>
    </row>
    <row r="66" spans="1:14" ht="18" outlineLevel="4" thickBot="1">
      <c r="A66" s="1"/>
      <c r="B66" s="1"/>
      <c r="C66" s="1"/>
      <c r="D66" s="1"/>
      <c r="E66" s="1"/>
      <c r="F66" s="1"/>
      <c r="G66" s="1"/>
      <c r="H66" s="1" t="s">
        <v>65</v>
      </c>
      <c r="I66" s="11">
        <v>1678.78</v>
      </c>
      <c r="J66" s="10"/>
      <c r="K66" s="11">
        <v>1391.55</v>
      </c>
      <c r="L66" s="10"/>
      <c r="M66" s="11">
        <f>ROUND((I66-K66),5)</f>
        <v>287.23</v>
      </c>
      <c r="N66" s="10"/>
    </row>
    <row r="67" spans="1:14" outlineLevel="3">
      <c r="A67" s="1"/>
      <c r="B67" s="1"/>
      <c r="C67" s="1"/>
      <c r="D67" s="1"/>
      <c r="E67" s="1"/>
      <c r="F67" s="1"/>
      <c r="G67" s="1" t="s">
        <v>66</v>
      </c>
      <c r="H67" s="1"/>
      <c r="I67" s="9">
        <f>ROUND(SUM(I64:I66),5)</f>
        <v>2417.7800000000002</v>
      </c>
      <c r="J67" s="10"/>
      <c r="K67" s="9">
        <f>ROUND(SUM(K64:K66),5)</f>
        <v>2159.42</v>
      </c>
      <c r="L67" s="10"/>
      <c r="M67" s="9">
        <f>ROUND((I67-K67),5)</f>
        <v>258.36</v>
      </c>
      <c r="N67" s="10"/>
    </row>
    <row r="68" spans="1:14" ht="30" customHeight="1" outlineLevel="4">
      <c r="A68" s="1"/>
      <c r="B68" s="1"/>
      <c r="C68" s="1"/>
      <c r="D68" s="1"/>
      <c r="E68" s="1"/>
      <c r="F68" s="1"/>
      <c r="G68" s="1" t="s">
        <v>67</v>
      </c>
      <c r="H68" s="1"/>
      <c r="I68" s="9"/>
      <c r="J68" s="10"/>
      <c r="K68" s="9"/>
      <c r="L68" s="10"/>
      <c r="M68" s="9"/>
      <c r="N68" s="10"/>
    </row>
    <row r="69" spans="1:14" outlineLevel="4">
      <c r="A69" s="1"/>
      <c r="B69" s="1"/>
      <c r="C69" s="1"/>
      <c r="D69" s="1"/>
      <c r="E69" s="1"/>
      <c r="F69" s="1"/>
      <c r="G69" s="1"/>
      <c r="H69" s="1" t="s">
        <v>68</v>
      </c>
      <c r="I69" s="9">
        <v>31837</v>
      </c>
      <c r="J69" s="10"/>
      <c r="K69" s="9">
        <v>29069.77</v>
      </c>
      <c r="L69" s="10"/>
      <c r="M69" s="9">
        <f>ROUND((I69-K69),5)</f>
        <v>2767.23</v>
      </c>
      <c r="N69" s="10"/>
    </row>
    <row r="70" spans="1:14" outlineLevel="4">
      <c r="A70" s="1"/>
      <c r="B70" s="1"/>
      <c r="C70" s="1"/>
      <c r="D70" s="1"/>
      <c r="E70" s="1"/>
      <c r="F70" s="1"/>
      <c r="G70" s="1"/>
      <c r="H70" s="1" t="s">
        <v>69</v>
      </c>
      <c r="I70" s="9">
        <v>7566</v>
      </c>
      <c r="J70" s="10"/>
      <c r="K70" s="9">
        <v>3959.62</v>
      </c>
      <c r="L70" s="10"/>
      <c r="M70" s="9">
        <f>ROUND((I70-K70),5)</f>
        <v>3606.38</v>
      </c>
      <c r="N70" s="10"/>
    </row>
    <row r="71" spans="1:14" outlineLevel="4">
      <c r="A71" s="1"/>
      <c r="B71" s="1"/>
      <c r="C71" s="1"/>
      <c r="D71" s="1"/>
      <c r="E71" s="1"/>
      <c r="F71" s="1"/>
      <c r="G71" s="1"/>
      <c r="H71" s="1" t="s">
        <v>70</v>
      </c>
      <c r="I71" s="9">
        <v>3054</v>
      </c>
      <c r="J71" s="10"/>
      <c r="K71" s="9">
        <v>2765.81</v>
      </c>
      <c r="L71" s="10"/>
      <c r="M71" s="9">
        <f>ROUND((I71-K71),5)</f>
        <v>288.19</v>
      </c>
      <c r="N71" s="10"/>
    </row>
    <row r="72" spans="1:14" ht="18" outlineLevel="4" thickBot="1">
      <c r="A72" s="1"/>
      <c r="B72" s="1"/>
      <c r="C72" s="1"/>
      <c r="D72" s="1"/>
      <c r="E72" s="1"/>
      <c r="F72" s="1"/>
      <c r="G72" s="1"/>
      <c r="H72" s="1" t="s">
        <v>71</v>
      </c>
      <c r="I72" s="11">
        <v>1154</v>
      </c>
      <c r="J72" s="10"/>
      <c r="K72" s="11">
        <v>627.44000000000005</v>
      </c>
      <c r="L72" s="10"/>
      <c r="M72" s="11">
        <f>ROUND((I72-K72),5)</f>
        <v>526.55999999999995</v>
      </c>
      <c r="N72" s="10"/>
    </row>
    <row r="73" spans="1:14" outlineLevel="3">
      <c r="A73" s="1"/>
      <c r="B73" s="1"/>
      <c r="C73" s="1"/>
      <c r="D73" s="1"/>
      <c r="E73" s="1"/>
      <c r="F73" s="1"/>
      <c r="G73" s="1" t="s">
        <v>72</v>
      </c>
      <c r="H73" s="1"/>
      <c r="I73" s="9">
        <f>ROUND(SUM(I68:I72),5)</f>
        <v>43611</v>
      </c>
      <c r="J73" s="10"/>
      <c r="K73" s="9">
        <f>ROUND(SUM(K68:K72),5)</f>
        <v>36422.639999999999</v>
      </c>
      <c r="L73" s="10"/>
      <c r="M73" s="9">
        <f>ROUND((I73-K73),5)</f>
        <v>7188.36</v>
      </c>
      <c r="N73" s="10"/>
    </row>
    <row r="74" spans="1:14" ht="30" customHeight="1" outlineLevel="4">
      <c r="A74" s="1"/>
      <c r="B74" s="1"/>
      <c r="C74" s="1"/>
      <c r="D74" s="1"/>
      <c r="E74" s="1"/>
      <c r="F74" s="1"/>
      <c r="G74" s="1" t="s">
        <v>73</v>
      </c>
      <c r="H74" s="1"/>
      <c r="I74" s="9"/>
      <c r="J74" s="10"/>
      <c r="K74" s="9"/>
      <c r="L74" s="10"/>
      <c r="M74" s="9"/>
      <c r="N74" s="10"/>
    </row>
    <row r="75" spans="1:14" ht="18" outlineLevel="4" thickBot="1">
      <c r="A75" s="1"/>
      <c r="B75" s="1"/>
      <c r="C75" s="1"/>
      <c r="D75" s="1"/>
      <c r="E75" s="1"/>
      <c r="F75" s="1"/>
      <c r="G75" s="1"/>
      <c r="H75" s="1" t="s">
        <v>74</v>
      </c>
      <c r="I75" s="12">
        <v>0</v>
      </c>
      <c r="J75" s="10"/>
      <c r="K75" s="12">
        <v>1106.46</v>
      </c>
      <c r="L75" s="10"/>
      <c r="M75" s="12">
        <f>ROUND((I75-K75),5)</f>
        <v>-1106.46</v>
      </c>
      <c r="N75" s="10"/>
    </row>
    <row r="76" spans="1:14" ht="18" outlineLevel="3" thickBot="1">
      <c r="A76" s="1"/>
      <c r="B76" s="1"/>
      <c r="C76" s="1"/>
      <c r="D76" s="1"/>
      <c r="E76" s="1"/>
      <c r="F76" s="1"/>
      <c r="G76" s="1" t="s">
        <v>75</v>
      </c>
      <c r="H76" s="1"/>
      <c r="I76" s="13">
        <f>ROUND(SUM(I74:I75),5)</f>
        <v>0</v>
      </c>
      <c r="J76" s="10"/>
      <c r="K76" s="13">
        <f>ROUND(SUM(K74:K75),5)</f>
        <v>1106.46</v>
      </c>
      <c r="L76" s="10"/>
      <c r="M76" s="13">
        <f>ROUND((I76-K76),5)</f>
        <v>-1106.46</v>
      </c>
      <c r="N76" s="10"/>
    </row>
    <row r="77" spans="1:14" ht="30" customHeight="1" outlineLevel="2" thickBot="1">
      <c r="A77" s="1"/>
      <c r="B77" s="1"/>
      <c r="C77" s="1"/>
      <c r="D77" s="1"/>
      <c r="E77" s="1"/>
      <c r="F77" s="1" t="s">
        <v>76</v>
      </c>
      <c r="G77" s="1"/>
      <c r="H77" s="1"/>
      <c r="I77" s="14">
        <f>ROUND(SUM(I45:I56)+I63+I67+I73+I76,5)</f>
        <v>119701.92</v>
      </c>
      <c r="J77" s="10"/>
      <c r="K77" s="14">
        <f>ROUND(SUM(K45:K56)+K63+K67+K73+K76,5)</f>
        <v>107214.05</v>
      </c>
      <c r="L77" s="10"/>
      <c r="M77" s="14">
        <f>ROUND((I77-K77),5)</f>
        <v>12487.87</v>
      </c>
      <c r="N77" s="10"/>
    </row>
    <row r="78" spans="1:14" ht="30" customHeight="1" outlineLevel="1">
      <c r="A78" s="21"/>
      <c r="B78" s="21"/>
      <c r="C78" s="21"/>
      <c r="D78" s="21"/>
      <c r="E78" s="21" t="s">
        <v>77</v>
      </c>
      <c r="F78" s="21"/>
      <c r="G78" s="21"/>
      <c r="H78" s="21"/>
      <c r="I78" s="22">
        <f>ROUND(I44+I77,5)</f>
        <v>119701.92</v>
      </c>
      <c r="J78" s="21"/>
      <c r="K78" s="22">
        <f>ROUND(K44+K77,5)</f>
        <v>107214.05</v>
      </c>
      <c r="L78" s="21"/>
      <c r="M78" s="22">
        <f>ROUND((I78-K78),5)</f>
        <v>12487.87</v>
      </c>
      <c r="N78" s="10"/>
    </row>
    <row r="79" spans="1:14" ht="30" customHeight="1" outlineLevel="2">
      <c r="A79" s="1"/>
      <c r="B79" s="1"/>
      <c r="C79" s="1"/>
      <c r="D79" s="1"/>
      <c r="E79" s="1" t="s">
        <v>78</v>
      </c>
      <c r="F79" s="1"/>
      <c r="G79" s="1"/>
      <c r="H79" s="1"/>
      <c r="I79" s="9"/>
      <c r="J79" s="10"/>
      <c r="K79" s="9"/>
      <c r="L79" s="10"/>
      <c r="M79" s="9"/>
      <c r="N79" s="10"/>
    </row>
    <row r="80" spans="1:14" outlineLevel="3">
      <c r="A80" s="1"/>
      <c r="B80" s="1"/>
      <c r="C80" s="1"/>
      <c r="D80" s="1"/>
      <c r="E80" s="1"/>
      <c r="F80" s="1" t="s">
        <v>79</v>
      </c>
      <c r="G80" s="1"/>
      <c r="H80" s="1"/>
      <c r="I80" s="9"/>
      <c r="J80" s="10"/>
      <c r="K80" s="9"/>
      <c r="L80" s="10"/>
      <c r="M80" s="9"/>
      <c r="N80" s="10"/>
    </row>
    <row r="81" spans="1:14" outlineLevel="3">
      <c r="A81" s="1"/>
      <c r="B81" s="1"/>
      <c r="C81" s="1"/>
      <c r="D81" s="1"/>
      <c r="E81" s="1"/>
      <c r="F81" s="1"/>
      <c r="G81" s="1" t="s">
        <v>80</v>
      </c>
      <c r="H81" s="1"/>
      <c r="I81" s="9">
        <v>796</v>
      </c>
      <c r="J81" s="10"/>
      <c r="K81" s="9">
        <v>2575.2800000000002</v>
      </c>
      <c r="L81" s="10"/>
      <c r="M81" s="9">
        <f>ROUND((I81-K81),5)</f>
        <v>-1779.28</v>
      </c>
      <c r="N81" s="10"/>
    </row>
    <row r="82" spans="1:14" outlineLevel="3">
      <c r="A82" s="1"/>
      <c r="B82" s="1"/>
      <c r="C82" s="1"/>
      <c r="D82" s="1"/>
      <c r="E82" s="1"/>
      <c r="F82" s="1"/>
      <c r="G82" s="1" t="s">
        <v>81</v>
      </c>
      <c r="H82" s="1"/>
      <c r="I82" s="9">
        <v>1772</v>
      </c>
      <c r="J82" s="10"/>
      <c r="K82" s="9">
        <v>241.06</v>
      </c>
      <c r="L82" s="10"/>
      <c r="M82" s="9">
        <f>ROUND((I82-K82),5)</f>
        <v>1530.94</v>
      </c>
      <c r="N82" s="10"/>
    </row>
    <row r="83" spans="1:14" outlineLevel="3">
      <c r="A83" s="1"/>
      <c r="B83" s="1"/>
      <c r="C83" s="1"/>
      <c r="D83" s="1"/>
      <c r="E83" s="1"/>
      <c r="F83" s="1"/>
      <c r="G83" s="1" t="s">
        <v>82</v>
      </c>
      <c r="H83" s="1"/>
      <c r="I83" s="9">
        <v>163</v>
      </c>
      <c r="J83" s="10"/>
      <c r="K83" s="9">
        <v>559.20000000000005</v>
      </c>
      <c r="L83" s="10"/>
      <c r="M83" s="9">
        <f>ROUND((I83-K83),5)</f>
        <v>-396.2</v>
      </c>
      <c r="N83" s="10"/>
    </row>
    <row r="84" spans="1:14" outlineLevel="3">
      <c r="A84" s="1"/>
      <c r="B84" s="1"/>
      <c r="C84" s="1"/>
      <c r="D84" s="1"/>
      <c r="E84" s="1"/>
      <c r="F84" s="1"/>
      <c r="G84" s="1" t="s">
        <v>83</v>
      </c>
      <c r="H84" s="1"/>
      <c r="I84" s="9">
        <v>3752</v>
      </c>
      <c r="J84" s="10"/>
      <c r="K84" s="9">
        <v>4197.45</v>
      </c>
      <c r="L84" s="10"/>
      <c r="M84" s="9">
        <f>ROUND((I84-K84),5)</f>
        <v>-445.45</v>
      </c>
      <c r="N84" s="10"/>
    </row>
    <row r="85" spans="1:14" outlineLevel="4">
      <c r="A85" s="1"/>
      <c r="B85" s="1"/>
      <c r="C85" s="1"/>
      <c r="D85" s="1"/>
      <c r="E85" s="1"/>
      <c r="F85" s="1"/>
      <c r="G85" s="1" t="s">
        <v>84</v>
      </c>
      <c r="H85" s="1"/>
      <c r="I85" s="9"/>
      <c r="J85" s="10"/>
      <c r="K85" s="9"/>
      <c r="L85" s="10"/>
      <c r="M85" s="9"/>
      <c r="N85" s="10"/>
    </row>
    <row r="86" spans="1:14" outlineLevel="4">
      <c r="A86" s="1"/>
      <c r="B86" s="1"/>
      <c r="C86" s="1"/>
      <c r="D86" s="1"/>
      <c r="E86" s="1"/>
      <c r="F86" s="1"/>
      <c r="G86" s="1"/>
      <c r="H86" s="1" t="s">
        <v>85</v>
      </c>
      <c r="I86" s="9">
        <v>18552.36</v>
      </c>
      <c r="J86" s="10"/>
      <c r="K86" s="9">
        <v>14646.1</v>
      </c>
      <c r="L86" s="10"/>
      <c r="M86" s="9">
        <f>ROUND((I86-K86),5)</f>
        <v>3906.26</v>
      </c>
      <c r="N86" s="10"/>
    </row>
    <row r="87" spans="1:14" outlineLevel="4">
      <c r="A87" s="1"/>
      <c r="B87" s="1"/>
      <c r="C87" s="1"/>
      <c r="D87" s="1"/>
      <c r="E87" s="1"/>
      <c r="F87" s="1"/>
      <c r="G87" s="1"/>
      <c r="H87" s="1" t="s">
        <v>86</v>
      </c>
      <c r="I87" s="9">
        <v>3561</v>
      </c>
      <c r="J87" s="10"/>
      <c r="K87" s="9">
        <v>2697.03</v>
      </c>
      <c r="L87" s="10"/>
      <c r="M87" s="9">
        <f>ROUND((I87-K87),5)</f>
        <v>863.97</v>
      </c>
      <c r="N87" s="10"/>
    </row>
    <row r="88" spans="1:14" outlineLevel="4">
      <c r="A88" s="1"/>
      <c r="B88" s="1"/>
      <c r="C88" s="1"/>
      <c r="D88" s="1"/>
      <c r="E88" s="1"/>
      <c r="F88" s="1"/>
      <c r="G88" s="1"/>
      <c r="H88" s="1" t="s">
        <v>87</v>
      </c>
      <c r="I88" s="9">
        <v>60</v>
      </c>
      <c r="J88" s="10"/>
      <c r="K88" s="9">
        <v>149.75</v>
      </c>
      <c r="L88" s="10"/>
      <c r="M88" s="9">
        <f>ROUND((I88-K88),5)</f>
        <v>-89.75</v>
      </c>
      <c r="N88" s="10"/>
    </row>
    <row r="89" spans="1:14" ht="18" outlineLevel="4" thickBot="1">
      <c r="A89" s="1"/>
      <c r="B89" s="1"/>
      <c r="C89" s="1"/>
      <c r="D89" s="1"/>
      <c r="E89" s="1"/>
      <c r="F89" s="1"/>
      <c r="G89" s="1"/>
      <c r="H89" s="1" t="s">
        <v>88</v>
      </c>
      <c r="I89" s="11">
        <v>2725</v>
      </c>
      <c r="J89" s="10"/>
      <c r="K89" s="11">
        <v>1814.47</v>
      </c>
      <c r="L89" s="10"/>
      <c r="M89" s="11">
        <f>ROUND((I89-K89),5)</f>
        <v>910.53</v>
      </c>
      <c r="N89" s="10"/>
    </row>
    <row r="90" spans="1:14" outlineLevel="3">
      <c r="A90" s="1"/>
      <c r="B90" s="1"/>
      <c r="C90" s="1"/>
      <c r="D90" s="1"/>
      <c r="E90" s="1"/>
      <c r="F90" s="1"/>
      <c r="G90" s="1" t="s">
        <v>89</v>
      </c>
      <c r="H90" s="1"/>
      <c r="I90" s="9">
        <f>ROUND(SUM(I85:I89),5)</f>
        <v>24898.36</v>
      </c>
      <c r="J90" s="10"/>
      <c r="K90" s="9">
        <f>ROUND(SUM(K85:K89),5)</f>
        <v>19307.349999999999</v>
      </c>
      <c r="L90" s="10"/>
      <c r="M90" s="9">
        <f>ROUND((I90-K90),5)</f>
        <v>5591.01</v>
      </c>
      <c r="N90" s="10"/>
    </row>
    <row r="91" spans="1:14" ht="30" customHeight="1" outlineLevel="4">
      <c r="A91" s="1"/>
      <c r="B91" s="1"/>
      <c r="C91" s="1"/>
      <c r="D91" s="1"/>
      <c r="E91" s="1"/>
      <c r="F91" s="1"/>
      <c r="G91" s="1" t="s">
        <v>90</v>
      </c>
      <c r="H91" s="1"/>
      <c r="I91" s="9"/>
      <c r="J91" s="10"/>
      <c r="K91" s="9"/>
      <c r="L91" s="10"/>
      <c r="M91" s="9"/>
      <c r="N91" s="10"/>
    </row>
    <row r="92" spans="1:14" outlineLevel="4">
      <c r="A92" s="1"/>
      <c r="B92" s="1"/>
      <c r="C92" s="1"/>
      <c r="D92" s="1"/>
      <c r="E92" s="1"/>
      <c r="F92" s="1"/>
      <c r="G92" s="1"/>
      <c r="H92" s="1" t="s">
        <v>91</v>
      </c>
      <c r="I92" s="9">
        <v>2058</v>
      </c>
      <c r="J92" s="10"/>
      <c r="K92" s="9">
        <v>983.47</v>
      </c>
      <c r="L92" s="10"/>
      <c r="M92" s="9">
        <f>ROUND((I92-K92),5)</f>
        <v>1074.53</v>
      </c>
      <c r="N92" s="10"/>
    </row>
    <row r="93" spans="1:14" ht="18" outlineLevel="4" thickBot="1">
      <c r="A93" s="1"/>
      <c r="B93" s="1"/>
      <c r="C93" s="1"/>
      <c r="D93" s="1"/>
      <c r="E93" s="1"/>
      <c r="F93" s="1"/>
      <c r="G93" s="1"/>
      <c r="H93" s="1" t="s">
        <v>92</v>
      </c>
      <c r="I93" s="11">
        <v>1107.6400000000001</v>
      </c>
      <c r="J93" s="10"/>
      <c r="K93" s="11">
        <v>1155.6600000000001</v>
      </c>
      <c r="L93" s="10"/>
      <c r="M93" s="11">
        <f>ROUND((I93-K93),5)</f>
        <v>-48.02</v>
      </c>
      <c r="N93" s="10"/>
    </row>
    <row r="94" spans="1:14" outlineLevel="3">
      <c r="A94" s="1"/>
      <c r="B94" s="1"/>
      <c r="C94" s="1"/>
      <c r="D94" s="1"/>
      <c r="E94" s="1"/>
      <c r="F94" s="1"/>
      <c r="G94" s="1" t="s">
        <v>93</v>
      </c>
      <c r="H94" s="1"/>
      <c r="I94" s="9">
        <f>ROUND(SUM(I91:I93),5)</f>
        <v>3165.64</v>
      </c>
      <c r="J94" s="10"/>
      <c r="K94" s="9">
        <f>ROUND(SUM(K91:K93),5)</f>
        <v>2139.13</v>
      </c>
      <c r="L94" s="10"/>
      <c r="M94" s="9">
        <f>ROUND((I94-K94),5)</f>
        <v>1026.51</v>
      </c>
      <c r="N94" s="10"/>
    </row>
    <row r="95" spans="1:14" ht="30" customHeight="1" outlineLevel="4">
      <c r="A95" s="1"/>
      <c r="B95" s="1"/>
      <c r="C95" s="1"/>
      <c r="D95" s="1"/>
      <c r="E95" s="1"/>
      <c r="F95" s="1"/>
      <c r="G95" s="1" t="s">
        <v>94</v>
      </c>
      <c r="H95" s="1"/>
      <c r="I95" s="9"/>
      <c r="J95" s="10"/>
      <c r="K95" s="9"/>
      <c r="L95" s="10"/>
      <c r="M95" s="9"/>
      <c r="N95" s="10"/>
    </row>
    <row r="96" spans="1:14" outlineLevel="4">
      <c r="A96" s="1"/>
      <c r="B96" s="1"/>
      <c r="C96" s="1"/>
      <c r="D96" s="1"/>
      <c r="E96" s="1"/>
      <c r="F96" s="1"/>
      <c r="G96" s="1"/>
      <c r="H96" s="1" t="s">
        <v>95</v>
      </c>
      <c r="I96" s="9">
        <v>88353</v>
      </c>
      <c r="J96" s="10"/>
      <c r="K96" s="9">
        <v>87099.12</v>
      </c>
      <c r="L96" s="10"/>
      <c r="M96" s="9">
        <f t="shared" ref="M96:M101" si="5">ROUND((I96-K96),5)</f>
        <v>1253.8800000000001</v>
      </c>
      <c r="N96" s="10"/>
    </row>
    <row r="97" spans="1:14" outlineLevel="4">
      <c r="A97" s="1"/>
      <c r="B97" s="1"/>
      <c r="C97" s="1"/>
      <c r="D97" s="1"/>
      <c r="E97" s="1"/>
      <c r="F97" s="1"/>
      <c r="G97" s="1"/>
      <c r="H97" s="1" t="s">
        <v>96</v>
      </c>
      <c r="I97" s="9">
        <v>23294</v>
      </c>
      <c r="J97" s="10"/>
      <c r="K97" s="9">
        <v>23369.85</v>
      </c>
      <c r="L97" s="10"/>
      <c r="M97" s="9">
        <f t="shared" si="5"/>
        <v>-75.849999999999994</v>
      </c>
      <c r="N97" s="10"/>
    </row>
    <row r="98" spans="1:14" outlineLevel="4">
      <c r="A98" s="1"/>
      <c r="B98" s="1"/>
      <c r="C98" s="1"/>
      <c r="D98" s="1"/>
      <c r="E98" s="1"/>
      <c r="F98" s="1"/>
      <c r="G98" s="1"/>
      <c r="H98" s="1" t="s">
        <v>97</v>
      </c>
      <c r="I98" s="9">
        <v>8119</v>
      </c>
      <c r="J98" s="10"/>
      <c r="K98" s="9">
        <v>8409.65</v>
      </c>
      <c r="L98" s="10"/>
      <c r="M98" s="9">
        <f t="shared" si="5"/>
        <v>-290.64999999999998</v>
      </c>
      <c r="N98" s="10"/>
    </row>
    <row r="99" spans="1:14" outlineLevel="4">
      <c r="A99" s="1"/>
      <c r="B99" s="1"/>
      <c r="C99" s="1"/>
      <c r="D99" s="1"/>
      <c r="E99" s="1"/>
      <c r="F99" s="1"/>
      <c r="G99" s="1"/>
      <c r="H99" s="1" t="s">
        <v>98</v>
      </c>
      <c r="I99" s="9">
        <v>-5770</v>
      </c>
      <c r="J99" s="10"/>
      <c r="K99" s="9">
        <v>-480</v>
      </c>
      <c r="L99" s="10"/>
      <c r="M99" s="9">
        <f t="shared" si="5"/>
        <v>-5290</v>
      </c>
      <c r="N99" s="10"/>
    </row>
    <row r="100" spans="1:14" ht="18" outlineLevel="4" thickBot="1">
      <c r="A100" s="1"/>
      <c r="B100" s="1"/>
      <c r="C100" s="1"/>
      <c r="D100" s="1"/>
      <c r="E100" s="1"/>
      <c r="F100" s="1"/>
      <c r="G100" s="1"/>
      <c r="H100" s="1" t="s">
        <v>99</v>
      </c>
      <c r="I100" s="11">
        <v>9057</v>
      </c>
      <c r="J100" s="10"/>
      <c r="K100" s="11">
        <v>9867.93</v>
      </c>
      <c r="L100" s="10"/>
      <c r="M100" s="11">
        <f t="shared" si="5"/>
        <v>-810.93</v>
      </c>
      <c r="N100" s="10"/>
    </row>
    <row r="101" spans="1:14" outlineLevel="3">
      <c r="A101" s="1"/>
      <c r="B101" s="1"/>
      <c r="C101" s="1"/>
      <c r="D101" s="1"/>
      <c r="E101" s="1"/>
      <c r="F101" s="1"/>
      <c r="G101" s="1" t="s">
        <v>100</v>
      </c>
      <c r="H101" s="1"/>
      <c r="I101" s="9">
        <f>ROUND(SUM(I95:I100),5)</f>
        <v>123053</v>
      </c>
      <c r="J101" s="10"/>
      <c r="K101" s="9">
        <f>ROUND(SUM(K95:K100),5)</f>
        <v>128266.55</v>
      </c>
      <c r="L101" s="10"/>
      <c r="M101" s="9">
        <f t="shared" si="5"/>
        <v>-5213.55</v>
      </c>
      <c r="N101" s="10"/>
    </row>
    <row r="102" spans="1:14" ht="30" customHeight="1" outlineLevel="4">
      <c r="A102" s="1"/>
      <c r="B102" s="1"/>
      <c r="C102" s="1"/>
      <c r="D102" s="1"/>
      <c r="E102" s="1"/>
      <c r="F102" s="1"/>
      <c r="G102" s="1" t="s">
        <v>101</v>
      </c>
      <c r="H102" s="1"/>
      <c r="I102" s="9"/>
      <c r="J102" s="10"/>
      <c r="K102" s="9"/>
      <c r="L102" s="10"/>
      <c r="M102" s="9"/>
      <c r="N102" s="10"/>
    </row>
    <row r="103" spans="1:14" outlineLevel="4">
      <c r="A103" s="1"/>
      <c r="B103" s="1"/>
      <c r="C103" s="1"/>
      <c r="D103" s="1"/>
      <c r="E103" s="1"/>
      <c r="F103" s="1"/>
      <c r="G103" s="1"/>
      <c r="H103" s="1" t="s">
        <v>102</v>
      </c>
      <c r="I103" s="9">
        <v>4114</v>
      </c>
      <c r="J103" s="10"/>
      <c r="K103" s="9">
        <v>2308.1999999999998</v>
      </c>
      <c r="L103" s="10"/>
      <c r="M103" s="9">
        <f>ROUND((I103-K103),5)</f>
        <v>1805.8</v>
      </c>
      <c r="N103" s="10"/>
    </row>
    <row r="104" spans="1:14" ht="18" outlineLevel="4" thickBot="1">
      <c r="A104" s="1"/>
      <c r="B104" s="1"/>
      <c r="C104" s="1"/>
      <c r="D104" s="1"/>
      <c r="E104" s="1"/>
      <c r="F104" s="1"/>
      <c r="G104" s="1"/>
      <c r="H104" s="1" t="s">
        <v>103</v>
      </c>
      <c r="I104" s="12">
        <v>4481</v>
      </c>
      <c r="J104" s="10"/>
      <c r="K104" s="12">
        <v>1446.75</v>
      </c>
      <c r="L104" s="10"/>
      <c r="M104" s="12">
        <f>ROUND((I104-K104),5)</f>
        <v>3034.25</v>
      </c>
      <c r="N104" s="10"/>
    </row>
    <row r="105" spans="1:14" ht="18" outlineLevel="3" thickBot="1">
      <c r="A105" s="1"/>
      <c r="B105" s="1"/>
      <c r="C105" s="1"/>
      <c r="D105" s="1"/>
      <c r="E105" s="1"/>
      <c r="F105" s="1"/>
      <c r="G105" s="1" t="s">
        <v>104</v>
      </c>
      <c r="H105" s="1"/>
      <c r="I105" s="13">
        <f>ROUND(SUM(I102:I104),5)</f>
        <v>8595</v>
      </c>
      <c r="J105" s="10"/>
      <c r="K105" s="13">
        <f>ROUND(SUM(K102:K104),5)</f>
        <v>3754.95</v>
      </c>
      <c r="L105" s="10"/>
      <c r="M105" s="13">
        <f>ROUND((I105-K105),5)</f>
        <v>4840.05</v>
      </c>
      <c r="N105" s="10"/>
    </row>
    <row r="106" spans="1:14" ht="30" customHeight="1" outlineLevel="2" thickBot="1">
      <c r="A106" s="1"/>
      <c r="B106" s="1"/>
      <c r="C106" s="1"/>
      <c r="D106" s="1"/>
      <c r="E106" s="1"/>
      <c r="F106" s="1" t="s">
        <v>105</v>
      </c>
      <c r="G106" s="1"/>
      <c r="H106" s="1"/>
      <c r="I106" s="14">
        <f>ROUND(SUM(I80:I84)+I90+I94+I101+I105,5)</f>
        <v>166195</v>
      </c>
      <c r="J106" s="10"/>
      <c r="K106" s="14">
        <f>ROUND(SUM(K80:K84)+K90+K94+K101+K105,5)</f>
        <v>161040.97</v>
      </c>
      <c r="L106" s="10"/>
      <c r="M106" s="14">
        <f>ROUND((I106-K106),5)</f>
        <v>5154.03</v>
      </c>
      <c r="N106" s="10"/>
    </row>
    <row r="107" spans="1:14" ht="30" customHeight="1" outlineLevel="1">
      <c r="A107" s="21"/>
      <c r="B107" s="21"/>
      <c r="C107" s="21"/>
      <c r="D107" s="21"/>
      <c r="E107" s="21" t="s">
        <v>106</v>
      </c>
      <c r="F107" s="21"/>
      <c r="G107" s="21"/>
      <c r="H107" s="21"/>
      <c r="I107" s="22">
        <f>ROUND(I79+I106,5)</f>
        <v>166195</v>
      </c>
      <c r="J107" s="21"/>
      <c r="K107" s="22">
        <f>ROUND(K79+K106,5)</f>
        <v>161040.97</v>
      </c>
      <c r="L107" s="21"/>
      <c r="M107" s="22">
        <f>ROUND((I107-K107),5)</f>
        <v>5154.03</v>
      </c>
      <c r="N107" s="10"/>
    </row>
    <row r="108" spans="1:14" ht="30" customHeight="1" outlineLevel="2">
      <c r="A108" s="1"/>
      <c r="B108" s="1"/>
      <c r="C108" s="1"/>
      <c r="D108" s="1"/>
      <c r="E108" s="1" t="s">
        <v>107</v>
      </c>
      <c r="F108" s="1"/>
      <c r="G108" s="1"/>
      <c r="H108" s="1"/>
      <c r="I108" s="9"/>
      <c r="J108" s="10"/>
      <c r="K108" s="9"/>
      <c r="L108" s="10"/>
      <c r="M108" s="9"/>
      <c r="N108" s="10"/>
    </row>
    <row r="109" spans="1:14" outlineLevel="3">
      <c r="A109" s="1"/>
      <c r="B109" s="1"/>
      <c r="C109" s="1"/>
      <c r="D109" s="1"/>
      <c r="E109" s="1"/>
      <c r="F109" s="1" t="s">
        <v>108</v>
      </c>
      <c r="G109" s="1"/>
      <c r="H109" s="1"/>
      <c r="I109" s="9"/>
      <c r="J109" s="10"/>
      <c r="K109" s="9"/>
      <c r="L109" s="10"/>
      <c r="M109" s="9"/>
      <c r="N109" s="10"/>
    </row>
    <row r="110" spans="1:14" outlineLevel="3">
      <c r="A110" s="1"/>
      <c r="B110" s="1"/>
      <c r="C110" s="1"/>
      <c r="D110" s="1"/>
      <c r="E110" s="1"/>
      <c r="F110" s="1"/>
      <c r="G110" s="1" t="s">
        <v>109</v>
      </c>
      <c r="H110" s="1"/>
      <c r="I110" s="9">
        <v>42.63</v>
      </c>
      <c r="J110" s="10"/>
      <c r="K110" s="9">
        <v>18.809999999999999</v>
      </c>
      <c r="L110" s="10"/>
      <c r="M110" s="9">
        <f>ROUND((I110-K110),5)</f>
        <v>23.82</v>
      </c>
      <c r="N110" s="10"/>
    </row>
    <row r="111" spans="1:14" outlineLevel="3">
      <c r="A111" s="1"/>
      <c r="B111" s="1"/>
      <c r="C111" s="1"/>
      <c r="D111" s="1"/>
      <c r="E111" s="1"/>
      <c r="F111" s="1"/>
      <c r="G111" s="1" t="s">
        <v>110</v>
      </c>
      <c r="H111" s="1"/>
      <c r="I111" s="9">
        <v>2173</v>
      </c>
      <c r="J111" s="10"/>
      <c r="K111" s="9">
        <v>792.94</v>
      </c>
      <c r="L111" s="10"/>
      <c r="M111" s="9">
        <f>ROUND((I111-K111),5)</f>
        <v>1380.06</v>
      </c>
      <c r="N111" s="10"/>
    </row>
    <row r="112" spans="1:14" outlineLevel="3">
      <c r="A112" s="1"/>
      <c r="B112" s="1"/>
      <c r="C112" s="1"/>
      <c r="D112" s="1"/>
      <c r="E112" s="1"/>
      <c r="F112" s="1"/>
      <c r="G112" s="1" t="s">
        <v>111</v>
      </c>
      <c r="H112" s="1"/>
      <c r="I112" s="9">
        <v>191</v>
      </c>
      <c r="J112" s="10"/>
      <c r="K112" s="9">
        <v>342.73</v>
      </c>
      <c r="L112" s="10"/>
      <c r="M112" s="9">
        <f>ROUND((I112-K112),5)</f>
        <v>-151.72999999999999</v>
      </c>
      <c r="N112" s="10"/>
    </row>
    <row r="113" spans="1:14" outlineLevel="3">
      <c r="A113" s="1"/>
      <c r="B113" s="1"/>
      <c r="C113" s="1"/>
      <c r="D113" s="1"/>
      <c r="E113" s="1"/>
      <c r="F113" s="1"/>
      <c r="G113" s="1" t="s">
        <v>112</v>
      </c>
      <c r="H113" s="1"/>
      <c r="I113" s="9">
        <v>0</v>
      </c>
      <c r="J113" s="10"/>
      <c r="K113" s="9">
        <v>2329</v>
      </c>
      <c r="L113" s="10"/>
      <c r="M113" s="9">
        <f>ROUND((I113-K113),5)</f>
        <v>-2329</v>
      </c>
      <c r="N113" s="10"/>
    </row>
    <row r="114" spans="1:14" outlineLevel="3">
      <c r="A114" s="1"/>
      <c r="B114" s="1"/>
      <c r="C114" s="1"/>
      <c r="D114" s="1"/>
      <c r="E114" s="1"/>
      <c r="F114" s="1"/>
      <c r="G114" s="1" t="s">
        <v>113</v>
      </c>
      <c r="H114" s="1"/>
      <c r="I114" s="9">
        <v>2906</v>
      </c>
      <c r="J114" s="10"/>
      <c r="K114" s="9">
        <v>2072.48</v>
      </c>
      <c r="L114" s="10"/>
      <c r="M114" s="9">
        <f>ROUND((I114-K114),5)</f>
        <v>833.52</v>
      </c>
      <c r="N114" s="10"/>
    </row>
    <row r="115" spans="1:14" outlineLevel="4">
      <c r="A115" s="1"/>
      <c r="B115" s="1"/>
      <c r="C115" s="1"/>
      <c r="D115" s="1"/>
      <c r="E115" s="1"/>
      <c r="F115" s="1"/>
      <c r="G115" s="1" t="s">
        <v>114</v>
      </c>
      <c r="H115" s="1"/>
      <c r="I115" s="9"/>
      <c r="J115" s="10"/>
      <c r="K115" s="9"/>
      <c r="L115" s="10"/>
      <c r="M115" s="9"/>
      <c r="N115" s="10"/>
    </row>
    <row r="116" spans="1:14" outlineLevel="4">
      <c r="A116" s="1"/>
      <c r="B116" s="1"/>
      <c r="C116" s="1"/>
      <c r="D116" s="1"/>
      <c r="E116" s="1"/>
      <c r="F116" s="1"/>
      <c r="G116" s="1"/>
      <c r="H116" s="1" t="s">
        <v>115</v>
      </c>
      <c r="I116" s="9">
        <v>294.27</v>
      </c>
      <c r="J116" s="10"/>
      <c r="K116" s="9">
        <v>204.42</v>
      </c>
      <c r="L116" s="10"/>
      <c r="M116" s="9">
        <f>ROUND((I116-K116),5)</f>
        <v>89.85</v>
      </c>
      <c r="N116" s="10"/>
    </row>
    <row r="117" spans="1:14" outlineLevel="4">
      <c r="A117" s="1"/>
      <c r="B117" s="1"/>
      <c r="C117" s="1"/>
      <c r="D117" s="1"/>
      <c r="E117" s="1"/>
      <c r="F117" s="1"/>
      <c r="G117" s="1"/>
      <c r="H117" s="1" t="s">
        <v>116</v>
      </c>
      <c r="I117" s="9">
        <v>397</v>
      </c>
      <c r="J117" s="10"/>
      <c r="K117" s="9">
        <v>359</v>
      </c>
      <c r="L117" s="10"/>
      <c r="M117" s="9">
        <f>ROUND((I117-K117),5)</f>
        <v>38</v>
      </c>
      <c r="N117" s="10"/>
    </row>
    <row r="118" spans="1:14" ht="18" outlineLevel="4" thickBot="1">
      <c r="A118" s="1"/>
      <c r="B118" s="1"/>
      <c r="C118" s="1"/>
      <c r="D118" s="1"/>
      <c r="E118" s="1"/>
      <c r="F118" s="1"/>
      <c r="G118" s="1"/>
      <c r="H118" s="1" t="s">
        <v>245</v>
      </c>
      <c r="I118" s="11">
        <v>13</v>
      </c>
      <c r="J118" s="10"/>
      <c r="K118" s="11">
        <v>0</v>
      </c>
      <c r="L118" s="10"/>
      <c r="M118" s="11">
        <f>ROUND((I118-K118),5)</f>
        <v>13</v>
      </c>
      <c r="N118" s="10"/>
    </row>
    <row r="119" spans="1:14" outlineLevel="3">
      <c r="A119" s="1"/>
      <c r="B119" s="1"/>
      <c r="C119" s="1"/>
      <c r="D119" s="1"/>
      <c r="E119" s="1"/>
      <c r="F119" s="1"/>
      <c r="G119" s="1" t="s">
        <v>117</v>
      </c>
      <c r="H119" s="1"/>
      <c r="I119" s="9">
        <f>ROUND(SUM(I115:I118),5)</f>
        <v>704.27</v>
      </c>
      <c r="J119" s="10"/>
      <c r="K119" s="9">
        <f>ROUND(SUM(K115:K118),5)</f>
        <v>563.41999999999996</v>
      </c>
      <c r="L119" s="10"/>
      <c r="M119" s="9">
        <f>ROUND((I119-K119),5)</f>
        <v>140.85</v>
      </c>
      <c r="N119" s="10"/>
    </row>
    <row r="120" spans="1:14" ht="30" customHeight="1" outlineLevel="4">
      <c r="A120" s="1"/>
      <c r="B120" s="1"/>
      <c r="C120" s="1"/>
      <c r="D120" s="1"/>
      <c r="E120" s="1"/>
      <c r="F120" s="1"/>
      <c r="G120" s="1" t="s">
        <v>118</v>
      </c>
      <c r="H120" s="1"/>
      <c r="I120" s="9"/>
      <c r="J120" s="10"/>
      <c r="K120" s="9"/>
      <c r="L120" s="10"/>
      <c r="M120" s="9"/>
      <c r="N120" s="10"/>
    </row>
    <row r="121" spans="1:14" ht="18" outlineLevel="4" thickBot="1">
      <c r="A121" s="1"/>
      <c r="B121" s="1"/>
      <c r="C121" s="1"/>
      <c r="D121" s="1"/>
      <c r="E121" s="1"/>
      <c r="F121" s="1"/>
      <c r="G121" s="1"/>
      <c r="H121" s="1" t="s">
        <v>119</v>
      </c>
      <c r="I121" s="11">
        <v>383.94</v>
      </c>
      <c r="J121" s="10"/>
      <c r="K121" s="11">
        <v>1299.6099999999999</v>
      </c>
      <c r="L121" s="10"/>
      <c r="M121" s="11">
        <f>ROUND((I121-K121),5)</f>
        <v>-915.67</v>
      </c>
      <c r="N121" s="10"/>
    </row>
    <row r="122" spans="1:14" outlineLevel="3">
      <c r="A122" s="1"/>
      <c r="B122" s="1"/>
      <c r="C122" s="1"/>
      <c r="D122" s="1"/>
      <c r="E122" s="1"/>
      <c r="F122" s="1"/>
      <c r="G122" s="1" t="s">
        <v>120</v>
      </c>
      <c r="H122" s="1"/>
      <c r="I122" s="9">
        <f>ROUND(SUM(I120:I121),5)</f>
        <v>383.94</v>
      </c>
      <c r="J122" s="10"/>
      <c r="K122" s="9">
        <f>ROUND(SUM(K120:K121),5)</f>
        <v>1299.6099999999999</v>
      </c>
      <c r="L122" s="10"/>
      <c r="M122" s="9">
        <f>ROUND((I122-K122),5)</f>
        <v>-915.67</v>
      </c>
      <c r="N122" s="10"/>
    </row>
    <row r="123" spans="1:14" ht="30" customHeight="1" outlineLevel="4">
      <c r="A123" s="1"/>
      <c r="B123" s="1"/>
      <c r="C123" s="1"/>
      <c r="D123" s="1"/>
      <c r="E123" s="1"/>
      <c r="F123" s="1"/>
      <c r="G123" s="1" t="s">
        <v>121</v>
      </c>
      <c r="H123" s="1"/>
      <c r="I123" s="9"/>
      <c r="J123" s="10"/>
      <c r="K123" s="9"/>
      <c r="L123" s="10"/>
      <c r="M123" s="9"/>
      <c r="N123" s="10"/>
    </row>
    <row r="124" spans="1:14" outlineLevel="4">
      <c r="A124" s="1"/>
      <c r="B124" s="1"/>
      <c r="C124" s="1"/>
      <c r="D124" s="1"/>
      <c r="E124" s="1"/>
      <c r="F124" s="1"/>
      <c r="G124" s="1"/>
      <c r="H124" s="1" t="s">
        <v>122</v>
      </c>
      <c r="I124" s="9">
        <v>11603</v>
      </c>
      <c r="J124" s="10"/>
      <c r="K124" s="9">
        <v>6739.02</v>
      </c>
      <c r="L124" s="10"/>
      <c r="M124" s="9">
        <f>ROUND((I124-K124),5)</f>
        <v>4863.9799999999996</v>
      </c>
      <c r="N124" s="10"/>
    </row>
    <row r="125" spans="1:14" outlineLevel="4">
      <c r="A125" s="1"/>
      <c r="B125" s="1"/>
      <c r="C125" s="1"/>
      <c r="D125" s="1"/>
      <c r="E125" s="1"/>
      <c r="F125" s="1"/>
      <c r="G125" s="1"/>
      <c r="H125" s="1" t="s">
        <v>123</v>
      </c>
      <c r="I125" s="9">
        <v>1109</v>
      </c>
      <c r="J125" s="10"/>
      <c r="K125" s="9">
        <v>1141.75</v>
      </c>
      <c r="L125" s="10"/>
      <c r="M125" s="9">
        <f>ROUND((I125-K125),5)</f>
        <v>-32.75</v>
      </c>
      <c r="N125" s="10"/>
    </row>
    <row r="126" spans="1:14" ht="18" outlineLevel="4" thickBot="1">
      <c r="A126" s="1"/>
      <c r="B126" s="1"/>
      <c r="C126" s="1"/>
      <c r="D126" s="1"/>
      <c r="E126" s="1"/>
      <c r="F126" s="1"/>
      <c r="G126" s="1"/>
      <c r="H126" s="1" t="s">
        <v>124</v>
      </c>
      <c r="I126" s="11">
        <v>1131</v>
      </c>
      <c r="J126" s="10"/>
      <c r="K126" s="11">
        <v>684.02</v>
      </c>
      <c r="L126" s="10"/>
      <c r="M126" s="11">
        <f>ROUND((I126-K126),5)</f>
        <v>446.98</v>
      </c>
      <c r="N126" s="10"/>
    </row>
    <row r="127" spans="1:14" outlineLevel="3">
      <c r="A127" s="1"/>
      <c r="B127" s="1"/>
      <c r="C127" s="1"/>
      <c r="D127" s="1"/>
      <c r="E127" s="1"/>
      <c r="F127" s="1"/>
      <c r="G127" s="1" t="s">
        <v>125</v>
      </c>
      <c r="H127" s="1"/>
      <c r="I127" s="9">
        <f>ROUND(SUM(I123:I126),5)</f>
        <v>13843</v>
      </c>
      <c r="J127" s="10"/>
      <c r="K127" s="9">
        <f>ROUND(SUM(K123:K126),5)</f>
        <v>8564.7900000000009</v>
      </c>
      <c r="L127" s="10"/>
      <c r="M127" s="9">
        <f>ROUND((I127-K127),5)</f>
        <v>5278.21</v>
      </c>
      <c r="N127" s="10"/>
    </row>
    <row r="128" spans="1:14" ht="30" customHeight="1" outlineLevel="4">
      <c r="A128" s="1"/>
      <c r="B128" s="1"/>
      <c r="C128" s="1"/>
      <c r="D128" s="1"/>
      <c r="E128" s="1"/>
      <c r="F128" s="1"/>
      <c r="G128" s="1" t="s">
        <v>126</v>
      </c>
      <c r="H128" s="1"/>
      <c r="I128" s="9"/>
      <c r="J128" s="10"/>
      <c r="K128" s="9"/>
      <c r="L128" s="10"/>
      <c r="M128" s="9"/>
      <c r="N128" s="10"/>
    </row>
    <row r="129" spans="1:14" outlineLevel="4">
      <c r="A129" s="1"/>
      <c r="B129" s="1"/>
      <c r="C129" s="1"/>
      <c r="D129" s="1"/>
      <c r="E129" s="1"/>
      <c r="F129" s="1"/>
      <c r="G129" s="1"/>
      <c r="H129" s="1" t="s">
        <v>127</v>
      </c>
      <c r="I129" s="9">
        <v>539</v>
      </c>
      <c r="J129" s="10"/>
      <c r="K129" s="9">
        <v>309</v>
      </c>
      <c r="L129" s="10"/>
      <c r="M129" s="9">
        <f>ROUND((I129-K129),5)</f>
        <v>230</v>
      </c>
      <c r="N129" s="10"/>
    </row>
    <row r="130" spans="1:14" ht="18" outlineLevel="4" thickBot="1">
      <c r="A130" s="1"/>
      <c r="B130" s="1"/>
      <c r="C130" s="1"/>
      <c r="D130" s="1"/>
      <c r="E130" s="1"/>
      <c r="F130" s="1"/>
      <c r="G130" s="1"/>
      <c r="H130" s="1" t="s">
        <v>128</v>
      </c>
      <c r="I130" s="12">
        <v>439</v>
      </c>
      <c r="J130" s="10"/>
      <c r="K130" s="12">
        <v>580.64</v>
      </c>
      <c r="L130" s="10"/>
      <c r="M130" s="12">
        <f>ROUND((I130-K130),5)</f>
        <v>-141.63999999999999</v>
      </c>
      <c r="N130" s="10"/>
    </row>
    <row r="131" spans="1:14" ht="18" outlineLevel="3" thickBot="1">
      <c r="A131" s="1"/>
      <c r="B131" s="1"/>
      <c r="C131" s="1"/>
      <c r="D131" s="1"/>
      <c r="E131" s="1"/>
      <c r="F131" s="1"/>
      <c r="G131" s="1" t="s">
        <v>129</v>
      </c>
      <c r="H131" s="1"/>
      <c r="I131" s="13">
        <f>ROUND(SUM(I128:I130),5)</f>
        <v>978</v>
      </c>
      <c r="J131" s="10"/>
      <c r="K131" s="13">
        <f>ROUND(SUM(K128:K130),5)</f>
        <v>889.64</v>
      </c>
      <c r="L131" s="10"/>
      <c r="M131" s="13">
        <f>ROUND((I131-K131),5)</f>
        <v>88.36</v>
      </c>
      <c r="N131" s="10"/>
    </row>
    <row r="132" spans="1:14" ht="30" customHeight="1" outlineLevel="2" thickBot="1">
      <c r="A132" s="1"/>
      <c r="B132" s="1"/>
      <c r="C132" s="1"/>
      <c r="D132" s="1"/>
      <c r="E132" s="1"/>
      <c r="F132" s="1" t="s">
        <v>130</v>
      </c>
      <c r="G132" s="1"/>
      <c r="H132" s="1"/>
      <c r="I132" s="14">
        <f>ROUND(SUM(I109:I114)+I119+I122+I127+I131,5)</f>
        <v>21221.84</v>
      </c>
      <c r="J132" s="10"/>
      <c r="K132" s="14">
        <f>ROUND(SUM(K109:K114)+K119+K122+K127+K131,5)</f>
        <v>16873.419999999998</v>
      </c>
      <c r="L132" s="10"/>
      <c r="M132" s="14">
        <f>ROUND((I132-K132),5)</f>
        <v>4348.42</v>
      </c>
      <c r="N132" s="10"/>
    </row>
    <row r="133" spans="1:14" ht="30" customHeight="1" outlineLevel="1">
      <c r="A133" s="21"/>
      <c r="B133" s="21"/>
      <c r="C133" s="21"/>
      <c r="D133" s="21"/>
      <c r="E133" s="21" t="s">
        <v>131</v>
      </c>
      <c r="F133" s="21"/>
      <c r="G133" s="21"/>
      <c r="H133" s="21"/>
      <c r="I133" s="22">
        <f>ROUND(I108+I132,5)</f>
        <v>21221.84</v>
      </c>
      <c r="J133" s="21"/>
      <c r="K133" s="22">
        <f>ROUND(K108+K132,5)</f>
        <v>16873.419999999998</v>
      </c>
      <c r="L133" s="21"/>
      <c r="M133" s="22">
        <f>ROUND((I133-K133),5)</f>
        <v>4348.42</v>
      </c>
      <c r="N133" s="10"/>
    </row>
    <row r="134" spans="1:14" ht="30" customHeight="1" outlineLevel="2">
      <c r="A134" s="1"/>
      <c r="B134" s="1"/>
      <c r="C134" s="1"/>
      <c r="D134" s="1"/>
      <c r="E134" s="1" t="s">
        <v>132</v>
      </c>
      <c r="F134" s="1"/>
      <c r="G134" s="1"/>
      <c r="H134" s="1"/>
      <c r="I134" s="9"/>
      <c r="J134" s="10"/>
      <c r="K134" s="9"/>
      <c r="L134" s="10"/>
      <c r="M134" s="9"/>
      <c r="N134" s="10"/>
    </row>
    <row r="135" spans="1:14" outlineLevel="3">
      <c r="A135" s="1"/>
      <c r="B135" s="1"/>
      <c r="C135" s="1"/>
      <c r="D135" s="1"/>
      <c r="E135" s="1"/>
      <c r="F135" s="1" t="s">
        <v>133</v>
      </c>
      <c r="G135" s="1"/>
      <c r="H135" s="1"/>
      <c r="I135" s="9">
        <v>100</v>
      </c>
      <c r="J135" s="10"/>
      <c r="K135" s="9"/>
      <c r="L135" s="10"/>
      <c r="M135" s="9"/>
      <c r="N135" s="10"/>
    </row>
    <row r="136" spans="1:14" outlineLevel="4">
      <c r="A136" s="1"/>
      <c r="B136" s="1"/>
      <c r="C136" s="1"/>
      <c r="D136" s="1"/>
      <c r="E136" s="1"/>
      <c r="F136" s="1"/>
      <c r="G136" s="1" t="s">
        <v>134</v>
      </c>
      <c r="H136" s="1"/>
      <c r="I136" s="9"/>
      <c r="J136" s="10"/>
      <c r="K136" s="9"/>
      <c r="L136" s="10"/>
      <c r="M136" s="9"/>
      <c r="N136" s="10"/>
    </row>
    <row r="137" spans="1:14" outlineLevel="4">
      <c r="A137" s="1"/>
      <c r="B137" s="1"/>
      <c r="C137" s="1"/>
      <c r="D137" s="1"/>
      <c r="E137" s="1"/>
      <c r="F137" s="1"/>
      <c r="G137" s="1"/>
      <c r="H137" s="1" t="s">
        <v>135</v>
      </c>
      <c r="I137" s="9">
        <v>294.27</v>
      </c>
      <c r="J137" s="10"/>
      <c r="K137" s="9">
        <v>204.42</v>
      </c>
      <c r="L137" s="10"/>
      <c r="M137" s="9">
        <f>ROUND((I137-K137),5)</f>
        <v>89.85</v>
      </c>
      <c r="N137" s="10"/>
    </row>
    <row r="138" spans="1:14" outlineLevel="4">
      <c r="A138" s="1"/>
      <c r="B138" s="1"/>
      <c r="C138" s="1"/>
      <c r="D138" s="1"/>
      <c r="E138" s="1"/>
      <c r="F138" s="1"/>
      <c r="G138" s="1"/>
      <c r="H138" s="1" t="s">
        <v>136</v>
      </c>
      <c r="I138" s="9">
        <v>0</v>
      </c>
      <c r="J138" s="10"/>
      <c r="K138" s="9">
        <v>80.02</v>
      </c>
      <c r="L138" s="10"/>
      <c r="M138" s="9">
        <f>ROUND((I138-K138),5)</f>
        <v>-80.02</v>
      </c>
      <c r="N138" s="10"/>
    </row>
    <row r="139" spans="1:14" ht="18" outlineLevel="4" thickBot="1">
      <c r="A139" s="1"/>
      <c r="B139" s="1"/>
      <c r="C139" s="1"/>
      <c r="D139" s="1"/>
      <c r="E139" s="1"/>
      <c r="F139" s="1"/>
      <c r="G139" s="1"/>
      <c r="H139" s="1" t="s">
        <v>137</v>
      </c>
      <c r="I139" s="11">
        <v>0</v>
      </c>
      <c r="J139" s="10"/>
      <c r="K139" s="11">
        <v>197.94</v>
      </c>
      <c r="L139" s="10"/>
      <c r="M139" s="11">
        <f>ROUND((I139-K139),5)</f>
        <v>-197.94</v>
      </c>
      <c r="N139" s="10"/>
    </row>
    <row r="140" spans="1:14" outlineLevel="3">
      <c r="A140" s="1"/>
      <c r="B140" s="1"/>
      <c r="C140" s="1"/>
      <c r="D140" s="1"/>
      <c r="E140" s="1"/>
      <c r="F140" s="1"/>
      <c r="G140" s="1" t="s">
        <v>138</v>
      </c>
      <c r="H140" s="1"/>
      <c r="I140" s="9">
        <f>ROUND(SUM(I136:I139),5)</f>
        <v>294.27</v>
      </c>
      <c r="J140" s="10"/>
      <c r="K140" s="9">
        <f>ROUND(SUM(K136:K139),5)</f>
        <v>482.38</v>
      </c>
      <c r="L140" s="10"/>
      <c r="M140" s="9">
        <f>ROUND((I140-K140),5)</f>
        <v>-188.11</v>
      </c>
      <c r="N140" s="10"/>
    </row>
    <row r="141" spans="1:14" ht="30" customHeight="1" outlineLevel="4">
      <c r="A141" s="1"/>
      <c r="B141" s="1"/>
      <c r="C141" s="1"/>
      <c r="D141" s="1"/>
      <c r="E141" s="1"/>
      <c r="F141" s="1"/>
      <c r="G141" s="1" t="s">
        <v>139</v>
      </c>
      <c r="H141" s="1"/>
      <c r="I141" s="9"/>
      <c r="J141" s="10"/>
      <c r="K141" s="9"/>
      <c r="L141" s="10"/>
      <c r="M141" s="9"/>
      <c r="N141" s="10"/>
    </row>
    <row r="142" spans="1:14" outlineLevel="4">
      <c r="A142" s="1"/>
      <c r="B142" s="1"/>
      <c r="C142" s="1"/>
      <c r="D142" s="1"/>
      <c r="E142" s="1"/>
      <c r="F142" s="1"/>
      <c r="G142" s="1"/>
      <c r="H142" s="1" t="s">
        <v>140</v>
      </c>
      <c r="I142" s="9">
        <v>6057</v>
      </c>
      <c r="J142" s="10"/>
      <c r="K142" s="9">
        <v>6605.84</v>
      </c>
      <c r="L142" s="10"/>
      <c r="M142" s="9">
        <f>ROUND((I142-K142),5)</f>
        <v>-548.84</v>
      </c>
      <c r="N142" s="10"/>
    </row>
    <row r="143" spans="1:14" ht="18" outlineLevel="4" thickBot="1">
      <c r="A143" s="1"/>
      <c r="B143" s="1"/>
      <c r="C143" s="1"/>
      <c r="D143" s="1"/>
      <c r="E143" s="1"/>
      <c r="F143" s="1"/>
      <c r="G143" s="1"/>
      <c r="H143" s="1" t="s">
        <v>141</v>
      </c>
      <c r="I143" s="12">
        <v>591</v>
      </c>
      <c r="J143" s="10"/>
      <c r="K143" s="12">
        <v>670.49</v>
      </c>
      <c r="L143" s="10"/>
      <c r="M143" s="12">
        <f>ROUND((I143-K143),5)</f>
        <v>-79.489999999999995</v>
      </c>
      <c r="N143" s="10"/>
    </row>
    <row r="144" spans="1:14" ht="18" outlineLevel="3" thickBot="1">
      <c r="A144" s="1"/>
      <c r="B144" s="1"/>
      <c r="C144" s="1"/>
      <c r="D144" s="1"/>
      <c r="E144" s="1"/>
      <c r="F144" s="1"/>
      <c r="G144" s="1" t="s">
        <v>142</v>
      </c>
      <c r="H144" s="1"/>
      <c r="I144" s="13">
        <f>ROUND(SUM(I141:I143),5)</f>
        <v>6648</v>
      </c>
      <c r="J144" s="10"/>
      <c r="K144" s="13">
        <f>ROUND(SUM(K141:K143),5)</f>
        <v>7276.33</v>
      </c>
      <c r="L144" s="10"/>
      <c r="M144" s="13">
        <f>ROUND((I144-K144),5)</f>
        <v>-628.33000000000004</v>
      </c>
      <c r="N144" s="10"/>
    </row>
    <row r="145" spans="1:14" ht="30" customHeight="1" outlineLevel="2" thickBot="1">
      <c r="A145" s="1"/>
      <c r="B145" s="1"/>
      <c r="C145" s="1"/>
      <c r="D145" s="1"/>
      <c r="E145" s="1"/>
      <c r="F145" s="1" t="s">
        <v>143</v>
      </c>
      <c r="G145" s="1"/>
      <c r="H145" s="1"/>
      <c r="I145" s="14">
        <f>ROUND(I135+I140+I144,5)</f>
        <v>7042.27</v>
      </c>
      <c r="J145" s="10"/>
      <c r="K145" s="14">
        <f>ROUND(K135+K140+K144,5)</f>
        <v>7758.71</v>
      </c>
      <c r="L145" s="10"/>
      <c r="M145" s="14">
        <f>ROUND((I145-K145),5)</f>
        <v>-716.44</v>
      </c>
      <c r="N145" s="10"/>
    </row>
    <row r="146" spans="1:14" ht="30" customHeight="1" outlineLevel="1">
      <c r="A146" s="21"/>
      <c r="B146" s="21"/>
      <c r="C146" s="21"/>
      <c r="D146" s="21"/>
      <c r="E146" s="21" t="s">
        <v>144</v>
      </c>
      <c r="F146" s="21"/>
      <c r="G146" s="21"/>
      <c r="H146" s="21"/>
      <c r="I146" s="22">
        <f>ROUND(I134+I145,5)</f>
        <v>7042.27</v>
      </c>
      <c r="J146" s="21"/>
      <c r="K146" s="22">
        <f>ROUND(K134+K145,5)</f>
        <v>7758.71</v>
      </c>
      <c r="L146" s="21"/>
      <c r="M146" s="22">
        <f>ROUND((I146-K146),5)</f>
        <v>-716.44</v>
      </c>
      <c r="N146" s="10"/>
    </row>
    <row r="147" spans="1:14" ht="30" customHeight="1" outlineLevel="2">
      <c r="A147" s="1"/>
      <c r="B147" s="1"/>
      <c r="C147" s="1"/>
      <c r="D147" s="1"/>
      <c r="E147" s="1" t="s">
        <v>145</v>
      </c>
      <c r="F147" s="1"/>
      <c r="G147" s="1"/>
      <c r="H147" s="1"/>
      <c r="I147" s="9"/>
      <c r="J147" s="10"/>
      <c r="K147" s="9"/>
      <c r="L147" s="10"/>
      <c r="M147" s="9"/>
      <c r="N147" s="10"/>
    </row>
    <row r="148" spans="1:14" outlineLevel="3">
      <c r="A148" s="1"/>
      <c r="B148" s="1"/>
      <c r="C148" s="1"/>
      <c r="D148" s="1"/>
      <c r="E148" s="1"/>
      <c r="F148" s="1" t="s">
        <v>146</v>
      </c>
      <c r="G148" s="1"/>
      <c r="H148" s="1"/>
      <c r="I148" s="9"/>
      <c r="J148" s="10"/>
      <c r="K148" s="9"/>
      <c r="L148" s="10"/>
      <c r="M148" s="9"/>
      <c r="N148" s="10"/>
    </row>
    <row r="149" spans="1:14" outlineLevel="3">
      <c r="A149" s="1"/>
      <c r="B149" s="1"/>
      <c r="C149" s="1"/>
      <c r="D149" s="1"/>
      <c r="E149" s="1"/>
      <c r="F149" s="1"/>
      <c r="G149" s="1" t="s">
        <v>147</v>
      </c>
      <c r="H149" s="1"/>
      <c r="I149" s="9">
        <v>1575</v>
      </c>
      <c r="J149" s="10"/>
      <c r="K149" s="9">
        <v>0</v>
      </c>
      <c r="L149" s="10"/>
      <c r="M149" s="9">
        <f>ROUND((I149-K149),5)</f>
        <v>1575</v>
      </c>
      <c r="N149" s="10"/>
    </row>
    <row r="150" spans="1:14" outlineLevel="3">
      <c r="A150" s="1"/>
      <c r="B150" s="1"/>
      <c r="C150" s="1"/>
      <c r="D150" s="1"/>
      <c r="E150" s="1"/>
      <c r="F150" s="1"/>
      <c r="G150" s="1" t="s">
        <v>148</v>
      </c>
      <c r="H150" s="1"/>
      <c r="I150" s="9">
        <v>7457</v>
      </c>
      <c r="J150" s="10"/>
      <c r="K150" s="9">
        <v>6327</v>
      </c>
      <c r="L150" s="10"/>
      <c r="M150" s="9">
        <f>ROUND((I150-K150),5)</f>
        <v>1130</v>
      </c>
      <c r="N150" s="10"/>
    </row>
    <row r="151" spans="1:14" outlineLevel="3">
      <c r="A151" s="1"/>
      <c r="B151" s="1"/>
      <c r="C151" s="1"/>
      <c r="D151" s="1"/>
      <c r="E151" s="1"/>
      <c r="F151" s="1"/>
      <c r="G151" s="1" t="s">
        <v>149</v>
      </c>
      <c r="H151" s="1"/>
      <c r="I151" s="9">
        <v>11.98</v>
      </c>
      <c r="J151" s="10"/>
      <c r="K151" s="9">
        <v>12</v>
      </c>
      <c r="L151" s="10"/>
      <c r="M151" s="9">
        <f>ROUND((I151-K151),5)</f>
        <v>-0.02</v>
      </c>
      <c r="N151" s="10"/>
    </row>
    <row r="152" spans="1:14" outlineLevel="4">
      <c r="A152" s="1"/>
      <c r="B152" s="1"/>
      <c r="C152" s="1"/>
      <c r="D152" s="1"/>
      <c r="E152" s="1"/>
      <c r="F152" s="1"/>
      <c r="G152" s="1" t="s">
        <v>150</v>
      </c>
      <c r="H152" s="1"/>
      <c r="I152" s="9"/>
      <c r="J152" s="10"/>
      <c r="K152" s="9"/>
      <c r="L152" s="10"/>
      <c r="M152" s="9"/>
      <c r="N152" s="10"/>
    </row>
    <row r="153" spans="1:14" outlineLevel="4">
      <c r="A153" s="1"/>
      <c r="B153" s="1"/>
      <c r="C153" s="1"/>
      <c r="D153" s="1"/>
      <c r="E153" s="1"/>
      <c r="F153" s="1"/>
      <c r="G153" s="1"/>
      <c r="H153" s="1" t="s">
        <v>151</v>
      </c>
      <c r="I153" s="9">
        <v>2644.43</v>
      </c>
      <c r="J153" s="10"/>
      <c r="K153" s="9">
        <v>1839.76</v>
      </c>
      <c r="L153" s="10"/>
      <c r="M153" s="9">
        <f>ROUND((I153-K153),5)</f>
        <v>804.67</v>
      </c>
      <c r="N153" s="10"/>
    </row>
    <row r="154" spans="1:14" ht="18" outlineLevel="4" thickBot="1">
      <c r="A154" s="1"/>
      <c r="B154" s="1"/>
      <c r="C154" s="1"/>
      <c r="D154" s="1"/>
      <c r="E154" s="1"/>
      <c r="F154" s="1"/>
      <c r="G154" s="1"/>
      <c r="H154" s="1" t="s">
        <v>152</v>
      </c>
      <c r="I154" s="11">
        <v>2677</v>
      </c>
      <c r="J154" s="10"/>
      <c r="K154" s="11">
        <v>568.5</v>
      </c>
      <c r="L154" s="10"/>
      <c r="M154" s="11">
        <f>ROUND((I154-K154),5)</f>
        <v>2108.5</v>
      </c>
      <c r="N154" s="10"/>
    </row>
    <row r="155" spans="1:14" outlineLevel="3">
      <c r="A155" s="1"/>
      <c r="B155" s="1"/>
      <c r="C155" s="1"/>
      <c r="D155" s="1"/>
      <c r="E155" s="1"/>
      <c r="F155" s="1"/>
      <c r="G155" s="1" t="s">
        <v>153</v>
      </c>
      <c r="H155" s="1"/>
      <c r="I155" s="9">
        <f>ROUND(SUM(I152:I154),5)</f>
        <v>5321.43</v>
      </c>
      <c r="J155" s="10"/>
      <c r="K155" s="9">
        <f>ROUND(SUM(K152:K154),5)</f>
        <v>2408.2600000000002</v>
      </c>
      <c r="L155" s="10"/>
      <c r="M155" s="9">
        <f>ROUND((I155-K155),5)</f>
        <v>2913.17</v>
      </c>
      <c r="N155" s="10"/>
    </row>
    <row r="156" spans="1:14" ht="30" customHeight="1" outlineLevel="4">
      <c r="A156" s="1"/>
      <c r="B156" s="1"/>
      <c r="C156" s="1"/>
      <c r="D156" s="1"/>
      <c r="E156" s="1"/>
      <c r="F156" s="1"/>
      <c r="G156" s="1" t="s">
        <v>154</v>
      </c>
      <c r="H156" s="1"/>
      <c r="I156" s="9"/>
      <c r="J156" s="10"/>
      <c r="K156" s="9"/>
      <c r="L156" s="10"/>
      <c r="M156" s="9"/>
      <c r="N156" s="10"/>
    </row>
    <row r="157" spans="1:14" outlineLevel="4">
      <c r="A157" s="1"/>
      <c r="B157" s="1"/>
      <c r="C157" s="1"/>
      <c r="D157" s="1"/>
      <c r="E157" s="1"/>
      <c r="F157" s="1"/>
      <c r="G157" s="1"/>
      <c r="H157" s="1" t="s">
        <v>155</v>
      </c>
      <c r="I157" s="9">
        <v>1818</v>
      </c>
      <c r="J157" s="10"/>
      <c r="K157" s="9">
        <v>2153.9699999999998</v>
      </c>
      <c r="L157" s="10"/>
      <c r="M157" s="9">
        <f t="shared" ref="M157:M162" si="6">ROUND((I157-K157),5)</f>
        <v>-335.97</v>
      </c>
      <c r="N157" s="10"/>
    </row>
    <row r="158" spans="1:14" outlineLevel="4">
      <c r="A158" s="1"/>
      <c r="B158" s="1"/>
      <c r="C158" s="1"/>
      <c r="D158" s="1"/>
      <c r="E158" s="1"/>
      <c r="F158" s="1"/>
      <c r="G158" s="1"/>
      <c r="H158" s="1" t="s">
        <v>156</v>
      </c>
      <c r="I158" s="9">
        <v>147</v>
      </c>
      <c r="J158" s="10"/>
      <c r="K158" s="9">
        <v>148.75</v>
      </c>
      <c r="L158" s="10"/>
      <c r="M158" s="9">
        <f t="shared" si="6"/>
        <v>-1.75</v>
      </c>
      <c r="N158" s="10"/>
    </row>
    <row r="159" spans="1:14" ht="18" outlineLevel="4" thickBot="1">
      <c r="A159" s="1"/>
      <c r="B159" s="1"/>
      <c r="C159" s="1"/>
      <c r="D159" s="1"/>
      <c r="E159" s="1"/>
      <c r="F159" s="1"/>
      <c r="G159" s="1"/>
      <c r="H159" s="1" t="s">
        <v>157</v>
      </c>
      <c r="I159" s="12">
        <v>177</v>
      </c>
      <c r="J159" s="10"/>
      <c r="K159" s="12">
        <v>304.81</v>
      </c>
      <c r="L159" s="10"/>
      <c r="M159" s="12">
        <f t="shared" si="6"/>
        <v>-127.81</v>
      </c>
      <c r="N159" s="10"/>
    </row>
    <row r="160" spans="1:14" ht="18" outlineLevel="3" thickBot="1">
      <c r="A160" s="1"/>
      <c r="B160" s="1"/>
      <c r="C160" s="1"/>
      <c r="D160" s="1"/>
      <c r="E160" s="1"/>
      <c r="F160" s="1"/>
      <c r="G160" s="1" t="s">
        <v>158</v>
      </c>
      <c r="H160" s="1"/>
      <c r="I160" s="13">
        <f>ROUND(SUM(I156:I159),5)</f>
        <v>2142</v>
      </c>
      <c r="J160" s="10"/>
      <c r="K160" s="13">
        <f>ROUND(SUM(K156:K159),5)</f>
        <v>2607.5300000000002</v>
      </c>
      <c r="L160" s="10"/>
      <c r="M160" s="13">
        <f t="shared" si="6"/>
        <v>-465.53</v>
      </c>
      <c r="N160" s="10"/>
    </row>
    <row r="161" spans="1:14" ht="30" customHeight="1" outlineLevel="2" thickBot="1">
      <c r="A161" s="1"/>
      <c r="B161" s="1"/>
      <c r="C161" s="1"/>
      <c r="D161" s="1"/>
      <c r="E161" s="1"/>
      <c r="F161" s="1" t="s">
        <v>159</v>
      </c>
      <c r="G161" s="1"/>
      <c r="H161" s="1"/>
      <c r="I161" s="14">
        <f>ROUND(SUM(I148:I151)+I155+I160,5)</f>
        <v>16507.41</v>
      </c>
      <c r="J161" s="10"/>
      <c r="K161" s="14">
        <f>ROUND(SUM(K148:K151)+K155+K160,5)</f>
        <v>11354.79</v>
      </c>
      <c r="L161" s="10"/>
      <c r="M161" s="14">
        <f t="shared" si="6"/>
        <v>5152.62</v>
      </c>
      <c r="N161" s="10"/>
    </row>
    <row r="162" spans="1:14" ht="30" customHeight="1" outlineLevel="1">
      <c r="A162" s="21"/>
      <c r="B162" s="21"/>
      <c r="C162" s="21"/>
      <c r="D162" s="21"/>
      <c r="E162" s="21" t="s">
        <v>160</v>
      </c>
      <c r="F162" s="21"/>
      <c r="G162" s="21"/>
      <c r="H162" s="21"/>
      <c r="I162" s="22">
        <f>ROUND(I147+I161,5)</f>
        <v>16507.41</v>
      </c>
      <c r="J162" s="21"/>
      <c r="K162" s="22">
        <f>ROUND(K147+K161,5)</f>
        <v>11354.79</v>
      </c>
      <c r="L162" s="21"/>
      <c r="M162" s="22">
        <f t="shared" si="6"/>
        <v>5152.62</v>
      </c>
      <c r="N162" s="10"/>
    </row>
    <row r="163" spans="1:14" ht="30" customHeight="1" outlineLevel="2">
      <c r="A163" s="1"/>
      <c r="B163" s="1"/>
      <c r="C163" s="1"/>
      <c r="D163" s="1"/>
      <c r="E163" s="1" t="s">
        <v>161</v>
      </c>
      <c r="F163" s="1"/>
      <c r="G163" s="1"/>
      <c r="H163" s="1"/>
      <c r="I163" s="9"/>
      <c r="J163" s="10"/>
      <c r="K163" s="9"/>
      <c r="L163" s="10"/>
      <c r="M163" s="9"/>
      <c r="N163" s="10"/>
    </row>
    <row r="164" spans="1:14" outlineLevel="3">
      <c r="A164" s="1"/>
      <c r="B164" s="1"/>
      <c r="C164" s="1"/>
      <c r="D164" s="1"/>
      <c r="E164" s="1"/>
      <c r="F164" s="1" t="s">
        <v>162</v>
      </c>
      <c r="G164" s="1"/>
      <c r="H164" s="1"/>
      <c r="I164" s="9"/>
      <c r="J164" s="10"/>
      <c r="K164" s="9"/>
      <c r="L164" s="10"/>
      <c r="M164" s="9"/>
      <c r="N164" s="10"/>
    </row>
    <row r="165" spans="1:14" outlineLevel="3">
      <c r="A165" s="1"/>
      <c r="B165" s="1"/>
      <c r="C165" s="1"/>
      <c r="D165" s="1"/>
      <c r="E165" s="1"/>
      <c r="F165" s="1"/>
      <c r="G165" s="1" t="s">
        <v>163</v>
      </c>
      <c r="H165" s="1"/>
      <c r="I165" s="9">
        <v>588.54</v>
      </c>
      <c r="J165" s="10"/>
      <c r="K165" s="9">
        <v>408.84</v>
      </c>
      <c r="L165" s="10"/>
      <c r="M165" s="9">
        <f>ROUND((I165-K165),5)</f>
        <v>179.7</v>
      </c>
      <c r="N165" s="10"/>
    </row>
    <row r="166" spans="1:14" outlineLevel="3">
      <c r="A166" s="1"/>
      <c r="B166" s="1"/>
      <c r="C166" s="1"/>
      <c r="D166" s="1"/>
      <c r="E166" s="1"/>
      <c r="F166" s="1"/>
      <c r="G166" s="1" t="s">
        <v>164</v>
      </c>
      <c r="H166" s="1"/>
      <c r="I166" s="9">
        <v>164</v>
      </c>
      <c r="J166" s="10"/>
      <c r="K166" s="9">
        <v>139.08000000000001</v>
      </c>
      <c r="L166" s="10"/>
      <c r="M166" s="9">
        <f>ROUND((I166-K166),5)</f>
        <v>24.92</v>
      </c>
      <c r="N166" s="10"/>
    </row>
    <row r="167" spans="1:14" ht="18" outlineLevel="3" thickBot="1">
      <c r="A167" s="1"/>
      <c r="B167" s="1"/>
      <c r="C167" s="1"/>
      <c r="D167" s="1"/>
      <c r="E167" s="1"/>
      <c r="F167" s="1"/>
      <c r="G167" s="1" t="s">
        <v>165</v>
      </c>
      <c r="H167" s="1"/>
      <c r="I167" s="11">
        <v>165</v>
      </c>
      <c r="J167" s="10"/>
      <c r="K167" s="11">
        <v>948.75</v>
      </c>
      <c r="L167" s="10"/>
      <c r="M167" s="11">
        <f>ROUND((I167-K167),5)</f>
        <v>-783.75</v>
      </c>
      <c r="N167" s="10"/>
    </row>
    <row r="168" spans="1:14" outlineLevel="2">
      <c r="A168" s="1"/>
      <c r="B168" s="1"/>
      <c r="C168" s="1"/>
      <c r="D168" s="1"/>
      <c r="E168" s="1"/>
      <c r="F168" s="1" t="s">
        <v>166</v>
      </c>
      <c r="G168" s="1"/>
      <c r="H168" s="1"/>
      <c r="I168" s="9">
        <f>ROUND(SUM(I164:I167),5)</f>
        <v>917.54</v>
      </c>
      <c r="J168" s="10"/>
      <c r="K168" s="9">
        <f>ROUND(SUM(K164:K167),5)</f>
        <v>1496.67</v>
      </c>
      <c r="L168" s="10"/>
      <c r="M168" s="9">
        <f>ROUND((I168-K168),5)</f>
        <v>-579.13</v>
      </c>
      <c r="N168" s="10"/>
    </row>
    <row r="169" spans="1:14" ht="30" customHeight="1" outlineLevel="3">
      <c r="A169" s="1"/>
      <c r="B169" s="1"/>
      <c r="C169" s="1"/>
      <c r="D169" s="1"/>
      <c r="E169" s="1"/>
      <c r="F169" s="1" t="s">
        <v>167</v>
      </c>
      <c r="G169" s="1"/>
      <c r="H169" s="1"/>
      <c r="I169" s="9"/>
      <c r="J169" s="10"/>
      <c r="K169" s="9"/>
      <c r="L169" s="10"/>
      <c r="M169" s="9"/>
      <c r="N169" s="10"/>
    </row>
    <row r="170" spans="1:14" outlineLevel="3">
      <c r="A170" s="1"/>
      <c r="B170" s="1"/>
      <c r="C170" s="1"/>
      <c r="D170" s="1"/>
      <c r="E170" s="1"/>
      <c r="F170" s="1"/>
      <c r="G170" s="1" t="s">
        <v>168</v>
      </c>
      <c r="H170" s="1"/>
      <c r="I170" s="9">
        <v>7949</v>
      </c>
      <c r="J170" s="10"/>
      <c r="K170" s="9">
        <v>7948.68</v>
      </c>
      <c r="L170" s="10"/>
      <c r="M170" s="9">
        <f>ROUND((I170-K170),5)</f>
        <v>0.32</v>
      </c>
      <c r="N170" s="10"/>
    </row>
    <row r="171" spans="1:14" outlineLevel="3">
      <c r="A171" s="1"/>
      <c r="B171" s="1"/>
      <c r="C171" s="1"/>
      <c r="D171" s="1"/>
      <c r="E171" s="1"/>
      <c r="F171" s="1"/>
      <c r="G171" s="1" t="s">
        <v>169</v>
      </c>
      <c r="H171" s="1"/>
      <c r="I171" s="9">
        <v>1092</v>
      </c>
      <c r="J171" s="10"/>
      <c r="K171" s="9">
        <v>1142.45</v>
      </c>
      <c r="L171" s="10"/>
      <c r="M171" s="9">
        <f>ROUND((I171-K171),5)</f>
        <v>-50.45</v>
      </c>
      <c r="N171" s="10"/>
    </row>
    <row r="172" spans="1:14" ht="18" outlineLevel="3" thickBot="1">
      <c r="A172" s="1"/>
      <c r="B172" s="1"/>
      <c r="C172" s="1"/>
      <c r="D172" s="1"/>
      <c r="E172" s="1"/>
      <c r="F172" s="1"/>
      <c r="G172" s="1" t="s">
        <v>170</v>
      </c>
      <c r="H172" s="1"/>
      <c r="I172" s="11">
        <v>804</v>
      </c>
      <c r="J172" s="10"/>
      <c r="K172" s="11">
        <v>754.97</v>
      </c>
      <c r="L172" s="10"/>
      <c r="M172" s="11">
        <f>ROUND((I172-K172),5)</f>
        <v>49.03</v>
      </c>
      <c r="N172" s="10"/>
    </row>
    <row r="173" spans="1:14" outlineLevel="2">
      <c r="A173" s="1"/>
      <c r="B173" s="1"/>
      <c r="C173" s="1"/>
      <c r="D173" s="1"/>
      <c r="E173" s="1"/>
      <c r="F173" s="1" t="s">
        <v>171</v>
      </c>
      <c r="G173" s="1"/>
      <c r="H173" s="1"/>
      <c r="I173" s="9">
        <f>ROUND(SUM(I169:I172),5)</f>
        <v>9845</v>
      </c>
      <c r="J173" s="10"/>
      <c r="K173" s="9">
        <f>ROUND(SUM(K169:K172),5)</f>
        <v>9846.1</v>
      </c>
      <c r="L173" s="10"/>
      <c r="M173" s="9">
        <f>ROUND((I173-K173),5)</f>
        <v>-1.1000000000000001</v>
      </c>
      <c r="N173" s="10"/>
    </row>
    <row r="174" spans="1:14" ht="30" customHeight="1" outlineLevel="3">
      <c r="A174" s="1"/>
      <c r="B174" s="1"/>
      <c r="C174" s="1"/>
      <c r="D174" s="1"/>
      <c r="E174" s="1"/>
      <c r="F174" s="1" t="s">
        <v>172</v>
      </c>
      <c r="G174" s="1"/>
      <c r="H174" s="1"/>
      <c r="I174" s="9"/>
      <c r="J174" s="10"/>
      <c r="K174" s="9"/>
      <c r="L174" s="10"/>
      <c r="M174" s="9"/>
      <c r="N174" s="10"/>
    </row>
    <row r="175" spans="1:14" ht="18" outlineLevel="3" thickBot="1">
      <c r="A175" s="1"/>
      <c r="B175" s="1"/>
      <c r="C175" s="1"/>
      <c r="D175" s="1"/>
      <c r="E175" s="1"/>
      <c r="F175" s="1"/>
      <c r="G175" s="1" t="s">
        <v>173</v>
      </c>
      <c r="H175" s="1"/>
      <c r="I175" s="12">
        <v>299</v>
      </c>
      <c r="J175" s="10"/>
      <c r="K175" s="12">
        <v>153</v>
      </c>
      <c r="L175" s="10"/>
      <c r="M175" s="12">
        <f>ROUND((I175-K175),5)</f>
        <v>146</v>
      </c>
      <c r="N175" s="10"/>
    </row>
    <row r="176" spans="1:14" ht="18" outlineLevel="2" thickBot="1">
      <c r="A176" s="1"/>
      <c r="B176" s="1"/>
      <c r="C176" s="1"/>
      <c r="D176" s="1"/>
      <c r="E176" s="1"/>
      <c r="F176" s="1" t="s">
        <v>174</v>
      </c>
      <c r="G176" s="1"/>
      <c r="H176" s="1"/>
      <c r="I176" s="14">
        <f>ROUND(SUM(I174:I175),5)</f>
        <v>299</v>
      </c>
      <c r="J176" s="10"/>
      <c r="K176" s="14">
        <f>ROUND(SUM(K174:K175),5)</f>
        <v>153</v>
      </c>
      <c r="L176" s="10"/>
      <c r="M176" s="14">
        <f>ROUND((I176-K176),5)</f>
        <v>146</v>
      </c>
      <c r="N176" s="10"/>
    </row>
    <row r="177" spans="1:14" ht="30" customHeight="1" outlineLevel="1">
      <c r="A177" s="21"/>
      <c r="B177" s="21"/>
      <c r="C177" s="21"/>
      <c r="D177" s="21"/>
      <c r="E177" s="21" t="s">
        <v>175</v>
      </c>
      <c r="F177" s="21"/>
      <c r="G177" s="21"/>
      <c r="H177" s="21"/>
      <c r="I177" s="22">
        <f>ROUND(I163+I168+I173+I176,5)</f>
        <v>11061.54</v>
      </c>
      <c r="J177" s="21"/>
      <c r="K177" s="22">
        <f>ROUND(K163+K168+K173+K176,5)</f>
        <v>11495.77</v>
      </c>
      <c r="L177" s="21"/>
      <c r="M177" s="22">
        <f>ROUND((I177-K177),5)</f>
        <v>-434.23</v>
      </c>
      <c r="N177" s="10"/>
    </row>
    <row r="178" spans="1:14" ht="30" customHeight="1" outlineLevel="2">
      <c r="A178" s="1"/>
      <c r="B178" s="1"/>
      <c r="C178" s="1"/>
      <c r="D178" s="1"/>
      <c r="E178" s="1" t="s">
        <v>176</v>
      </c>
      <c r="F178" s="1"/>
      <c r="G178" s="1"/>
      <c r="H178" s="1"/>
      <c r="I178" s="9"/>
      <c r="J178" s="10"/>
      <c r="K178" s="9"/>
      <c r="L178" s="10"/>
      <c r="M178" s="9"/>
      <c r="N178" s="10"/>
    </row>
    <row r="179" spans="1:14" ht="30" customHeight="1" outlineLevel="2">
      <c r="A179" s="1"/>
      <c r="B179" s="1"/>
      <c r="C179" s="1"/>
      <c r="D179" s="1"/>
      <c r="E179" s="1"/>
      <c r="F179" s="1" t="s">
        <v>243</v>
      </c>
      <c r="G179" s="1"/>
      <c r="H179" s="1"/>
      <c r="I179" s="9">
        <v>65</v>
      </c>
      <c r="J179" s="10"/>
      <c r="K179" s="9"/>
      <c r="L179" s="10"/>
      <c r="M179" s="9">
        <f>ROUND((I179-K179),5)</f>
        <v>65</v>
      </c>
      <c r="N179" s="10"/>
    </row>
    <row r="180" spans="1:14" outlineLevel="3">
      <c r="A180" s="1"/>
      <c r="B180" s="1"/>
      <c r="C180" s="1"/>
      <c r="D180" s="1"/>
      <c r="E180" s="1"/>
      <c r="F180" s="1" t="s">
        <v>177</v>
      </c>
      <c r="G180" s="1"/>
      <c r="H180" s="1"/>
      <c r="I180" s="9"/>
      <c r="J180" s="10"/>
      <c r="K180" s="9"/>
      <c r="L180" s="10"/>
      <c r="M180" s="9"/>
      <c r="N180" s="10"/>
    </row>
    <row r="181" spans="1:14" outlineLevel="3">
      <c r="A181" s="1"/>
      <c r="B181" s="1"/>
      <c r="C181" s="1"/>
      <c r="D181" s="1"/>
      <c r="E181" s="1"/>
      <c r="F181" s="1"/>
      <c r="G181" s="1" t="s">
        <v>178</v>
      </c>
      <c r="H181" s="1"/>
      <c r="I181" s="9">
        <v>528</v>
      </c>
      <c r="J181" s="10"/>
      <c r="K181" s="9">
        <v>182.36</v>
      </c>
      <c r="L181" s="10"/>
      <c r="M181" s="9">
        <f>ROUND((I181-K181),5)</f>
        <v>345.64</v>
      </c>
      <c r="N181" s="10"/>
    </row>
    <row r="182" spans="1:14" ht="18" outlineLevel="3" thickBot="1">
      <c r="A182" s="1"/>
      <c r="B182" s="1"/>
      <c r="C182" s="1"/>
      <c r="D182" s="1"/>
      <c r="E182" s="1"/>
      <c r="F182" s="1"/>
      <c r="G182" s="1" t="s">
        <v>179</v>
      </c>
      <c r="H182" s="1"/>
      <c r="I182" s="12">
        <v>849.72</v>
      </c>
      <c r="J182" s="10"/>
      <c r="K182" s="12">
        <v>850.57</v>
      </c>
      <c r="L182" s="10"/>
      <c r="M182" s="12">
        <f>ROUND((I182-K182),5)</f>
        <v>-0.85</v>
      </c>
      <c r="N182" s="10"/>
    </row>
    <row r="183" spans="1:14" ht="18" outlineLevel="2" thickBot="1">
      <c r="A183" s="1"/>
      <c r="B183" s="1"/>
      <c r="C183" s="1"/>
      <c r="D183" s="1"/>
      <c r="E183" s="1"/>
      <c r="F183" s="1" t="s">
        <v>180</v>
      </c>
      <c r="G183" s="1"/>
      <c r="H183" s="1"/>
      <c r="I183" s="14">
        <f>ROUND(SUM(I180:I182),5)</f>
        <v>1377.72</v>
      </c>
      <c r="J183" s="10"/>
      <c r="K183" s="14">
        <f>ROUND(SUM(K180:K182),5)</f>
        <v>1032.93</v>
      </c>
      <c r="L183" s="10"/>
      <c r="M183" s="14">
        <f>ROUND((I183-K183),5)</f>
        <v>344.79</v>
      </c>
      <c r="N183" s="10"/>
    </row>
    <row r="184" spans="1:14" ht="30" customHeight="1" outlineLevel="1">
      <c r="A184" s="21"/>
      <c r="B184" s="21"/>
      <c r="C184" s="21"/>
      <c r="D184" s="21"/>
      <c r="E184" s="21" t="s">
        <v>181</v>
      </c>
      <c r="F184" s="21"/>
      <c r="G184" s="21"/>
      <c r="H184" s="21"/>
      <c r="I184" s="22">
        <f>ROUND(I178+I183,5)+I179</f>
        <v>1442.72</v>
      </c>
      <c r="J184" s="21"/>
      <c r="K184" s="22">
        <f>ROUND(K178+K183,5)</f>
        <v>1032.93</v>
      </c>
      <c r="L184" s="21"/>
      <c r="M184" s="22">
        <f>ROUND((I184-K184),5)</f>
        <v>409.79</v>
      </c>
      <c r="N184" s="10"/>
    </row>
    <row r="185" spans="1:14" ht="30" customHeight="1" outlineLevel="2">
      <c r="A185" s="1"/>
      <c r="B185" s="1"/>
      <c r="C185" s="1"/>
      <c r="D185" s="1"/>
      <c r="E185" s="1" t="s">
        <v>182</v>
      </c>
      <c r="F185" s="1"/>
      <c r="G185" s="1"/>
      <c r="H185" s="1"/>
      <c r="I185" s="9"/>
      <c r="J185" s="10"/>
      <c r="K185" s="9"/>
      <c r="L185" s="10"/>
      <c r="M185" s="9"/>
      <c r="N185" s="10"/>
    </row>
    <row r="186" spans="1:14" outlineLevel="3">
      <c r="A186" s="1"/>
      <c r="B186" s="1"/>
      <c r="C186" s="1"/>
      <c r="D186" s="1"/>
      <c r="E186" s="1"/>
      <c r="F186" s="1" t="s">
        <v>183</v>
      </c>
      <c r="G186" s="1"/>
      <c r="H186" s="1"/>
      <c r="I186" s="9"/>
      <c r="J186" s="10"/>
      <c r="K186" s="9"/>
      <c r="L186" s="10"/>
      <c r="M186" s="9"/>
      <c r="N186" s="10"/>
    </row>
    <row r="187" spans="1:14" outlineLevel="3">
      <c r="A187" s="1"/>
      <c r="B187" s="1"/>
      <c r="C187" s="1"/>
      <c r="D187" s="1"/>
      <c r="E187" s="1"/>
      <c r="F187" s="1"/>
      <c r="G187" s="1" t="s">
        <v>184</v>
      </c>
      <c r="H187" s="1"/>
      <c r="I187" s="9">
        <v>1301</v>
      </c>
      <c r="J187" s="10"/>
      <c r="K187" s="9">
        <v>859.31</v>
      </c>
      <c r="L187" s="10"/>
      <c r="M187" s="9">
        <f>ROUND((I187-K187),5)</f>
        <v>441.69</v>
      </c>
      <c r="N187" s="10"/>
    </row>
    <row r="188" spans="1:14" outlineLevel="3">
      <c r="A188" s="1"/>
      <c r="B188" s="1"/>
      <c r="C188" s="1"/>
      <c r="D188" s="1"/>
      <c r="E188" s="1"/>
      <c r="F188" s="1"/>
      <c r="G188" s="1" t="s">
        <v>244</v>
      </c>
      <c r="H188" s="1"/>
      <c r="I188" s="9">
        <v>750</v>
      </c>
      <c r="J188" s="10"/>
      <c r="K188" s="9"/>
      <c r="L188" s="10"/>
      <c r="M188" s="9">
        <f>ROUND((I188-K188),5)</f>
        <v>750</v>
      </c>
      <c r="N188" s="10"/>
    </row>
    <row r="189" spans="1:14" outlineLevel="4">
      <c r="A189" s="1"/>
      <c r="B189" s="1"/>
      <c r="C189" s="1"/>
      <c r="D189" s="1"/>
      <c r="E189" s="1"/>
      <c r="F189" s="1"/>
      <c r="G189" s="1" t="s">
        <v>185</v>
      </c>
      <c r="H189" s="1"/>
      <c r="I189" s="9"/>
      <c r="J189" s="10"/>
      <c r="K189" s="9"/>
      <c r="L189" s="10"/>
      <c r="M189" s="9"/>
      <c r="N189" s="10"/>
    </row>
    <row r="190" spans="1:14" ht="18" outlineLevel="4" thickBot="1">
      <c r="A190" s="1"/>
      <c r="B190" s="1"/>
      <c r="C190" s="1"/>
      <c r="D190" s="1"/>
      <c r="E190" s="1"/>
      <c r="F190" s="1"/>
      <c r="G190" s="1"/>
      <c r="H190" s="1" t="s">
        <v>186</v>
      </c>
      <c r="I190" s="11">
        <v>2789.57</v>
      </c>
      <c r="J190" s="10"/>
      <c r="K190" s="11">
        <v>1941.96</v>
      </c>
      <c r="L190" s="10"/>
      <c r="M190" s="11">
        <f>ROUND((I190-K190),5)</f>
        <v>847.61</v>
      </c>
      <c r="N190" s="10"/>
    </row>
    <row r="191" spans="1:14" outlineLevel="3">
      <c r="A191" s="1"/>
      <c r="B191" s="1"/>
      <c r="C191" s="1"/>
      <c r="D191" s="1"/>
      <c r="E191" s="1"/>
      <c r="F191" s="1"/>
      <c r="G191" s="1" t="s">
        <v>187</v>
      </c>
      <c r="H191" s="1"/>
      <c r="I191" s="9">
        <f>ROUND(SUM(I189:I190),5)</f>
        <v>2789.57</v>
      </c>
      <c r="J191" s="10"/>
      <c r="K191" s="9">
        <f>ROUND(SUM(K189:K190),5)</f>
        <v>1941.96</v>
      </c>
      <c r="L191" s="10"/>
      <c r="M191" s="9">
        <f>ROUND((I191-K191),5)</f>
        <v>847.61</v>
      </c>
      <c r="N191" s="10"/>
    </row>
    <row r="192" spans="1:14" ht="30" customHeight="1" outlineLevel="4">
      <c r="A192" s="1"/>
      <c r="B192" s="1"/>
      <c r="C192" s="1"/>
      <c r="D192" s="1"/>
      <c r="E192" s="1"/>
      <c r="F192" s="1"/>
      <c r="G192" s="1" t="s">
        <v>188</v>
      </c>
      <c r="H192" s="1"/>
      <c r="I192" s="9"/>
      <c r="J192" s="10"/>
      <c r="K192" s="9"/>
      <c r="L192" s="10"/>
      <c r="M192" s="9"/>
      <c r="N192" s="10"/>
    </row>
    <row r="193" spans="1:14" outlineLevel="4">
      <c r="A193" s="1"/>
      <c r="B193" s="1"/>
      <c r="C193" s="1"/>
      <c r="D193" s="1"/>
      <c r="E193" s="1"/>
      <c r="F193" s="1"/>
      <c r="G193" s="1"/>
      <c r="H193" s="1" t="s">
        <v>189</v>
      </c>
      <c r="I193" s="9">
        <v>28248</v>
      </c>
      <c r="J193" s="10"/>
      <c r="K193" s="9">
        <v>32689.86</v>
      </c>
      <c r="L193" s="10"/>
      <c r="M193" s="9">
        <f>ROUND((I193-K193),5)</f>
        <v>-4441.8599999999997</v>
      </c>
      <c r="N193" s="10"/>
    </row>
    <row r="194" spans="1:14" ht="18" outlineLevel="4" thickBot="1">
      <c r="A194" s="1"/>
      <c r="B194" s="1"/>
      <c r="C194" s="1"/>
      <c r="D194" s="1"/>
      <c r="E194" s="1"/>
      <c r="F194" s="1"/>
      <c r="G194" s="1"/>
      <c r="H194" s="1" t="s">
        <v>190</v>
      </c>
      <c r="I194" s="12">
        <v>2754</v>
      </c>
      <c r="J194" s="10"/>
      <c r="K194" s="12">
        <v>3231.63</v>
      </c>
      <c r="L194" s="10"/>
      <c r="M194" s="12">
        <f>ROUND((I194-K194),5)</f>
        <v>-477.63</v>
      </c>
      <c r="N194" s="10"/>
    </row>
    <row r="195" spans="1:14" ht="18" outlineLevel="3" thickBot="1">
      <c r="A195" s="1"/>
      <c r="B195" s="1"/>
      <c r="C195" s="1"/>
      <c r="D195" s="1"/>
      <c r="E195" s="1"/>
      <c r="F195" s="1"/>
      <c r="G195" s="1" t="s">
        <v>191</v>
      </c>
      <c r="H195" s="1"/>
      <c r="I195" s="13">
        <f>ROUND(SUM(I192:I194),5)</f>
        <v>31002</v>
      </c>
      <c r="J195" s="10"/>
      <c r="K195" s="13">
        <f>ROUND(SUM(K192:K194),5)</f>
        <v>35921.49</v>
      </c>
      <c r="L195" s="10"/>
      <c r="M195" s="13">
        <f>ROUND((I195-K195),5)</f>
        <v>-4919.49</v>
      </c>
      <c r="N195" s="10"/>
    </row>
    <row r="196" spans="1:14" ht="30" customHeight="1" outlineLevel="2" thickBot="1">
      <c r="A196" s="1"/>
      <c r="B196" s="1"/>
      <c r="C196" s="1"/>
      <c r="D196" s="1"/>
      <c r="E196" s="1"/>
      <c r="F196" s="1" t="s">
        <v>192</v>
      </c>
      <c r="G196" s="1"/>
      <c r="H196" s="1"/>
      <c r="I196" s="14">
        <f>ROUND(SUM(I186:I187)+I191+I195,5)</f>
        <v>35092.57</v>
      </c>
      <c r="J196" s="10"/>
      <c r="K196" s="14">
        <f>ROUND(SUM(K186:K187)+K191+K195,5)</f>
        <v>38722.76</v>
      </c>
      <c r="L196" s="10"/>
      <c r="M196" s="14">
        <f>ROUND((I196-K196),5)</f>
        <v>-3630.19</v>
      </c>
      <c r="N196" s="10"/>
    </row>
    <row r="197" spans="1:14" ht="30" customHeight="1" outlineLevel="1">
      <c r="A197" s="21"/>
      <c r="B197" s="21"/>
      <c r="C197" s="21"/>
      <c r="D197" s="21"/>
      <c r="E197" s="21" t="s">
        <v>193</v>
      </c>
      <c r="F197" s="21"/>
      <c r="G197" s="21"/>
      <c r="H197" s="21"/>
      <c r="I197" s="22">
        <f>ROUND(I185+I196,5)+I188</f>
        <v>35842.57</v>
      </c>
      <c r="J197" s="21"/>
      <c r="K197" s="22">
        <f>ROUND(K185+K196,5)</f>
        <v>38722.76</v>
      </c>
      <c r="L197" s="21"/>
      <c r="M197" s="22">
        <f>ROUND((I197-K197),5)</f>
        <v>-2880.19</v>
      </c>
      <c r="N197" s="10"/>
    </row>
    <row r="198" spans="1:14" ht="30" customHeight="1" outlineLevel="2">
      <c r="A198" s="1"/>
      <c r="B198" s="1"/>
      <c r="C198" s="1"/>
      <c r="D198" s="1"/>
      <c r="E198" s="1" t="s">
        <v>194</v>
      </c>
      <c r="F198" s="1"/>
      <c r="G198" s="1"/>
      <c r="H198" s="1"/>
      <c r="I198" s="9"/>
      <c r="J198" s="10"/>
      <c r="K198" s="9"/>
      <c r="L198" s="10"/>
      <c r="M198" s="9"/>
      <c r="N198" s="10"/>
    </row>
    <row r="199" spans="1:14" outlineLevel="2">
      <c r="A199" s="1"/>
      <c r="B199" s="1"/>
      <c r="C199" s="1"/>
      <c r="D199" s="1"/>
      <c r="E199" s="1"/>
      <c r="F199" s="1" t="s">
        <v>195</v>
      </c>
      <c r="G199" s="1"/>
      <c r="H199" s="1"/>
      <c r="I199" s="9">
        <v>0</v>
      </c>
      <c r="J199" s="10"/>
      <c r="K199" s="9">
        <v>1350.25</v>
      </c>
      <c r="L199" s="10"/>
      <c r="M199" s="9">
        <f t="shared" ref="M199:M206" si="7">ROUND((I199-K199),5)</f>
        <v>-1350.25</v>
      </c>
      <c r="N199" s="10"/>
    </row>
    <row r="200" spans="1:14" outlineLevel="2">
      <c r="A200" s="1"/>
      <c r="B200" s="1"/>
      <c r="C200" s="1"/>
      <c r="D200" s="1"/>
      <c r="E200" s="1"/>
      <c r="F200" s="1" t="s">
        <v>196</v>
      </c>
      <c r="G200" s="1"/>
      <c r="H200" s="1"/>
      <c r="I200" s="9">
        <v>715</v>
      </c>
      <c r="J200" s="10"/>
      <c r="K200" s="9">
        <v>1215.76</v>
      </c>
      <c r="L200" s="10"/>
      <c r="M200" s="9">
        <f t="shared" si="7"/>
        <v>-500.76</v>
      </c>
      <c r="N200" s="10"/>
    </row>
    <row r="201" spans="1:14" outlineLevel="2">
      <c r="A201" s="1"/>
      <c r="B201" s="1"/>
      <c r="C201" s="1"/>
      <c r="D201" s="1"/>
      <c r="E201" s="1"/>
      <c r="F201" s="1" t="s">
        <v>197</v>
      </c>
      <c r="G201" s="1"/>
      <c r="H201" s="1"/>
      <c r="I201" s="9">
        <v>4167.67</v>
      </c>
      <c r="J201" s="10"/>
      <c r="K201" s="9">
        <v>8335.34</v>
      </c>
      <c r="L201" s="10"/>
      <c r="M201" s="9">
        <f t="shared" si="7"/>
        <v>-4167.67</v>
      </c>
      <c r="N201" s="10"/>
    </row>
    <row r="202" spans="1:14" ht="18" outlineLevel="2" thickBot="1">
      <c r="A202" s="1"/>
      <c r="B202" s="1"/>
      <c r="C202" s="1"/>
      <c r="D202" s="1"/>
      <c r="E202" s="1"/>
      <c r="F202" s="1" t="s">
        <v>198</v>
      </c>
      <c r="G202" s="1"/>
      <c r="H202" s="1"/>
      <c r="I202" s="11">
        <v>13532</v>
      </c>
      <c r="J202" s="10"/>
      <c r="K202" s="11">
        <v>0</v>
      </c>
      <c r="L202" s="10"/>
      <c r="M202" s="11">
        <f t="shared" si="7"/>
        <v>13532</v>
      </c>
      <c r="N202" s="10"/>
    </row>
    <row r="203" spans="1:14" ht="30" customHeight="1" outlineLevel="1" thickBot="1">
      <c r="A203" s="21"/>
      <c r="B203" s="21"/>
      <c r="C203" s="21"/>
      <c r="D203" s="21"/>
      <c r="E203" s="21" t="s">
        <v>199</v>
      </c>
      <c r="F203" s="21"/>
      <c r="G203" s="21"/>
      <c r="H203" s="21"/>
      <c r="I203" s="22">
        <f>ROUND(SUM(I198:I202),5)</f>
        <v>18414.669999999998</v>
      </c>
      <c r="J203" s="21"/>
      <c r="K203" s="22">
        <f>ROUND(SUM(K198:K202),5)</f>
        <v>10901.35</v>
      </c>
      <c r="L203" s="21"/>
      <c r="M203" s="22">
        <f t="shared" si="7"/>
        <v>7513.32</v>
      </c>
      <c r="N203" s="10"/>
    </row>
    <row r="204" spans="1:14" ht="30" hidden="1" customHeight="1" outlineLevel="1" thickBot="1">
      <c r="A204" s="1"/>
      <c r="B204" s="1"/>
      <c r="C204" s="1"/>
      <c r="D204" s="1"/>
      <c r="E204" s="1" t="s">
        <v>200</v>
      </c>
      <c r="F204" s="1"/>
      <c r="G204" s="1"/>
      <c r="H204" s="1"/>
      <c r="I204" s="12">
        <v>0</v>
      </c>
      <c r="J204" s="10"/>
      <c r="K204" s="12">
        <v>-0.05</v>
      </c>
      <c r="L204" s="10"/>
      <c r="M204" s="12">
        <f t="shared" si="7"/>
        <v>0.05</v>
      </c>
      <c r="N204" s="10"/>
    </row>
    <row r="205" spans="1:14" ht="18" collapsed="1" thickBot="1">
      <c r="A205" s="19"/>
      <c r="B205" s="19"/>
      <c r="C205" s="19"/>
      <c r="D205" s="19" t="s">
        <v>201</v>
      </c>
      <c r="E205" s="19"/>
      <c r="F205" s="19"/>
      <c r="G205" s="19"/>
      <c r="H205" s="19"/>
      <c r="I205" s="20">
        <f>ROUND(I43+I78+I107+I133+I146+I162+I177+I184+I197+SUM(I203:I204),5)</f>
        <v>397429.94</v>
      </c>
      <c r="J205" s="19"/>
      <c r="K205" s="20">
        <f>ROUND(K43+K78+K107+K133+K146+K162+K177+K184+K197+SUM(K203:K204),5)</f>
        <v>366394.7</v>
      </c>
      <c r="L205" s="19"/>
      <c r="M205" s="20">
        <f t="shared" si="7"/>
        <v>31035.24</v>
      </c>
      <c r="N205" s="10"/>
    </row>
    <row r="206" spans="1:14" ht="30" customHeight="1">
      <c r="A206" s="19"/>
      <c r="B206" s="19" t="s">
        <v>202</v>
      </c>
      <c r="C206" s="19"/>
      <c r="D206" s="19"/>
      <c r="E206" s="19"/>
      <c r="F206" s="19"/>
      <c r="G206" s="19"/>
      <c r="H206" s="19"/>
      <c r="I206" s="23">
        <f>ROUND(I3+I42-I205,5)</f>
        <v>276539.84999999998</v>
      </c>
      <c r="J206" s="19"/>
      <c r="K206" s="23">
        <f>ROUND(K3+K42-K205,5)</f>
        <v>244685.71</v>
      </c>
      <c r="L206" s="19"/>
      <c r="M206" s="23">
        <f t="shared" si="7"/>
        <v>31854.14</v>
      </c>
      <c r="N206" s="10"/>
    </row>
    <row r="207" spans="1:14" ht="30" customHeight="1" outlineLevel="1">
      <c r="A207" s="1"/>
      <c r="B207" s="1" t="s">
        <v>203</v>
      </c>
      <c r="C207" s="1"/>
      <c r="D207" s="1"/>
      <c r="E207" s="1"/>
      <c r="F207" s="1"/>
      <c r="G207" s="1"/>
      <c r="H207" s="1"/>
      <c r="I207" s="9"/>
      <c r="J207" s="10"/>
      <c r="K207" s="9"/>
      <c r="L207" s="10"/>
      <c r="M207" s="9"/>
      <c r="N207" s="10"/>
    </row>
    <row r="208" spans="1:14" outlineLevel="2">
      <c r="A208" s="1"/>
      <c r="B208" s="1"/>
      <c r="C208" s="1" t="s">
        <v>204</v>
      </c>
      <c r="D208" s="1"/>
      <c r="E208" s="1"/>
      <c r="F208" s="1"/>
      <c r="G208" s="1"/>
      <c r="H208" s="1"/>
      <c r="I208" s="9"/>
      <c r="J208" s="10"/>
      <c r="K208" s="9"/>
      <c r="L208" s="10"/>
      <c r="M208" s="9"/>
      <c r="N208" s="10"/>
    </row>
    <row r="209" spans="1:14" outlineLevel="3">
      <c r="A209" s="1"/>
      <c r="B209" s="1"/>
      <c r="C209" s="1"/>
      <c r="D209" s="1" t="s">
        <v>205</v>
      </c>
      <c r="E209" s="1"/>
      <c r="F209" s="1"/>
      <c r="G209" s="1"/>
      <c r="H209" s="1"/>
      <c r="I209" s="9"/>
      <c r="J209" s="10"/>
      <c r="K209" s="9"/>
      <c r="L209" s="10"/>
      <c r="M209" s="9"/>
      <c r="N209" s="10"/>
    </row>
    <row r="210" spans="1:14" outlineLevel="3">
      <c r="A210" s="1"/>
      <c r="B210" s="1"/>
      <c r="C210" s="1"/>
      <c r="D210" s="1"/>
      <c r="E210" s="1" t="s">
        <v>206</v>
      </c>
      <c r="F210" s="1"/>
      <c r="G210" s="1"/>
      <c r="H210" s="1"/>
      <c r="I210" s="9">
        <v>0</v>
      </c>
      <c r="J210" s="10"/>
      <c r="K210" s="9">
        <v>645.75</v>
      </c>
      <c r="L210" s="10"/>
      <c r="M210" s="9">
        <f>ROUND((I210-K210),5)</f>
        <v>-645.75</v>
      </c>
      <c r="N210" s="10"/>
    </row>
    <row r="211" spans="1:14" ht="18" outlineLevel="3" thickBot="1">
      <c r="A211" s="1"/>
      <c r="B211" s="1"/>
      <c r="C211" s="1"/>
      <c r="D211" s="1"/>
      <c r="E211" s="1" t="s">
        <v>207</v>
      </c>
      <c r="F211" s="1"/>
      <c r="G211" s="1"/>
      <c r="H211" s="1"/>
      <c r="I211" s="11">
        <v>0</v>
      </c>
      <c r="J211" s="10"/>
      <c r="K211" s="11">
        <v>-26871.61</v>
      </c>
      <c r="L211" s="10"/>
      <c r="M211" s="11">
        <f>ROUND((I211-K211),5)</f>
        <v>26871.61</v>
      </c>
      <c r="N211" s="10"/>
    </row>
    <row r="212" spans="1:14" outlineLevel="2">
      <c r="A212" s="1"/>
      <c r="B212" s="1"/>
      <c r="C212" s="1"/>
      <c r="D212" s="1" t="s">
        <v>208</v>
      </c>
      <c r="E212" s="1"/>
      <c r="F212" s="1"/>
      <c r="G212" s="1"/>
      <c r="H212" s="1"/>
      <c r="I212" s="9">
        <f>ROUND(SUM(I209:I211),5)</f>
        <v>0</v>
      </c>
      <c r="J212" s="10"/>
      <c r="K212" s="9">
        <f>ROUND(SUM(K209:K211),5)</f>
        <v>-26225.86</v>
      </c>
      <c r="L212" s="10"/>
      <c r="M212" s="9">
        <f>ROUND((I212-K212),5)</f>
        <v>26225.86</v>
      </c>
      <c r="N212" s="10"/>
    </row>
    <row r="213" spans="1:14" ht="30" customHeight="1" outlineLevel="3">
      <c r="A213" s="1"/>
      <c r="B213" s="1"/>
      <c r="C213" s="1"/>
      <c r="D213" s="1" t="s">
        <v>209</v>
      </c>
      <c r="E213" s="1"/>
      <c r="F213" s="1"/>
      <c r="G213" s="1"/>
      <c r="H213" s="1"/>
      <c r="I213" s="9"/>
      <c r="J213" s="10"/>
      <c r="K213" s="9"/>
      <c r="L213" s="10"/>
      <c r="M213" s="9"/>
      <c r="N213" s="10"/>
    </row>
    <row r="214" spans="1:14" outlineLevel="3">
      <c r="A214" s="1"/>
      <c r="B214" s="1"/>
      <c r="C214" s="1"/>
      <c r="D214" s="1"/>
      <c r="E214" s="1" t="s">
        <v>210</v>
      </c>
      <c r="F214" s="1"/>
      <c r="G214" s="1"/>
      <c r="H214" s="1"/>
      <c r="I214" s="9">
        <v>2225</v>
      </c>
      <c r="J214" s="10"/>
      <c r="K214" s="9">
        <v>0</v>
      </c>
      <c r="L214" s="10"/>
      <c r="M214" s="9">
        <f t="shared" ref="M214:M222" si="8">ROUND((I214-K214),5)</f>
        <v>2225</v>
      </c>
      <c r="N214" s="10"/>
    </row>
    <row r="215" spans="1:14" outlineLevel="3">
      <c r="A215" s="1"/>
      <c r="B215" s="1"/>
      <c r="C215" s="1"/>
      <c r="D215" s="1"/>
      <c r="E215" s="1" t="s">
        <v>211</v>
      </c>
      <c r="F215" s="1"/>
      <c r="G215" s="1"/>
      <c r="H215" s="1"/>
      <c r="I215" s="9">
        <v>-2225</v>
      </c>
      <c r="J215" s="10"/>
      <c r="K215" s="9">
        <v>0</v>
      </c>
      <c r="L215" s="10"/>
      <c r="M215" s="9">
        <f t="shared" si="8"/>
        <v>-2225</v>
      </c>
      <c r="N215" s="10"/>
    </row>
    <row r="216" spans="1:14" outlineLevel="3">
      <c r="A216" s="1"/>
      <c r="B216" s="1"/>
      <c r="C216" s="1"/>
      <c r="D216" s="1"/>
      <c r="E216" s="1" t="s">
        <v>212</v>
      </c>
      <c r="F216" s="1"/>
      <c r="G216" s="1"/>
      <c r="H216" s="1"/>
      <c r="I216" s="9">
        <v>3635</v>
      </c>
      <c r="J216" s="10"/>
      <c r="K216" s="9">
        <v>760</v>
      </c>
      <c r="L216" s="10"/>
      <c r="M216" s="9">
        <f t="shared" si="8"/>
        <v>2875</v>
      </c>
      <c r="N216" s="10"/>
    </row>
    <row r="217" spans="1:14" outlineLevel="3">
      <c r="A217" s="1"/>
      <c r="B217" s="1"/>
      <c r="C217" s="1"/>
      <c r="D217" s="1"/>
      <c r="E217" s="1" t="s">
        <v>213</v>
      </c>
      <c r="F217" s="1"/>
      <c r="G217" s="1"/>
      <c r="H217" s="1"/>
      <c r="I217" s="9">
        <v>-3155</v>
      </c>
      <c r="J217" s="10"/>
      <c r="K217" s="9">
        <v>0</v>
      </c>
      <c r="L217" s="10"/>
      <c r="M217" s="9">
        <f t="shared" si="8"/>
        <v>-3155</v>
      </c>
      <c r="N217" s="10"/>
    </row>
    <row r="218" spans="1:14" outlineLevel="3">
      <c r="A218" s="1"/>
      <c r="B218" s="1"/>
      <c r="C218" s="1"/>
      <c r="D218" s="1"/>
      <c r="E218" s="1" t="s">
        <v>214</v>
      </c>
      <c r="F218" s="1"/>
      <c r="G218" s="1"/>
      <c r="H218" s="1"/>
      <c r="I218" s="9">
        <v>53079</v>
      </c>
      <c r="J218" s="10"/>
      <c r="K218" s="9">
        <v>5305.54</v>
      </c>
      <c r="L218" s="10"/>
      <c r="M218" s="9">
        <f t="shared" si="8"/>
        <v>47773.46</v>
      </c>
      <c r="N218" s="10"/>
    </row>
    <row r="219" spans="1:14" outlineLevel="3">
      <c r="A219" s="1"/>
      <c r="B219" s="1"/>
      <c r="C219" s="1"/>
      <c r="D219" s="1"/>
      <c r="E219" s="1" t="s">
        <v>215</v>
      </c>
      <c r="F219" s="1"/>
      <c r="G219" s="1"/>
      <c r="H219" s="1"/>
      <c r="I219" s="9">
        <v>-53079</v>
      </c>
      <c r="J219" s="10"/>
      <c r="K219" s="9">
        <v>-5305.54</v>
      </c>
      <c r="L219" s="10"/>
      <c r="M219" s="9">
        <f t="shared" si="8"/>
        <v>-47773.46</v>
      </c>
      <c r="N219" s="10"/>
    </row>
    <row r="220" spans="1:14" outlineLevel="3">
      <c r="A220" s="1"/>
      <c r="B220" s="1"/>
      <c r="C220" s="1"/>
      <c r="D220" s="1"/>
      <c r="E220" s="1" t="s">
        <v>216</v>
      </c>
      <c r="F220" s="1"/>
      <c r="G220" s="1"/>
      <c r="H220" s="1"/>
      <c r="I220" s="9">
        <v>0</v>
      </c>
      <c r="J220" s="10"/>
      <c r="K220" s="9">
        <v>2916.34</v>
      </c>
      <c r="L220" s="10"/>
      <c r="M220" s="9">
        <f t="shared" si="8"/>
        <v>-2916.34</v>
      </c>
      <c r="N220" s="10"/>
    </row>
    <row r="221" spans="1:14" ht="18" outlineLevel="3" thickBot="1">
      <c r="A221" s="1"/>
      <c r="B221" s="1"/>
      <c r="C221" s="1"/>
      <c r="D221" s="1"/>
      <c r="E221" s="1" t="s">
        <v>217</v>
      </c>
      <c r="F221" s="1"/>
      <c r="G221" s="1"/>
      <c r="H221" s="1"/>
      <c r="I221" s="11">
        <v>0</v>
      </c>
      <c r="J221" s="10"/>
      <c r="K221" s="11">
        <v>-2916.34</v>
      </c>
      <c r="L221" s="10"/>
      <c r="M221" s="11">
        <f t="shared" si="8"/>
        <v>2916.34</v>
      </c>
      <c r="N221" s="10"/>
    </row>
    <row r="222" spans="1:14" outlineLevel="2">
      <c r="A222" s="1"/>
      <c r="B222" s="1"/>
      <c r="C222" s="1"/>
      <c r="D222" s="1" t="s">
        <v>218</v>
      </c>
      <c r="E222" s="1"/>
      <c r="F222" s="1"/>
      <c r="G222" s="1"/>
      <c r="H222" s="1"/>
      <c r="I222" s="9">
        <f>ROUND(SUM(I213:I221),5)</f>
        <v>480</v>
      </c>
      <c r="J222" s="10"/>
      <c r="K222" s="9">
        <f>ROUND(SUM(K213:K221),5)</f>
        <v>760</v>
      </c>
      <c r="L222" s="10"/>
      <c r="M222" s="9">
        <f t="shared" si="8"/>
        <v>-280</v>
      </c>
      <c r="N222" s="10"/>
    </row>
    <row r="223" spans="1:14" ht="30" customHeight="1" outlineLevel="3">
      <c r="A223" s="1"/>
      <c r="B223" s="1"/>
      <c r="C223" s="1"/>
      <c r="D223" s="1" t="s">
        <v>219</v>
      </c>
      <c r="E223" s="1"/>
      <c r="F223" s="1"/>
      <c r="G223" s="1"/>
      <c r="H223" s="1"/>
      <c r="I223" s="9"/>
      <c r="J223" s="10"/>
      <c r="K223" s="9"/>
      <c r="L223" s="10"/>
      <c r="M223" s="9"/>
      <c r="N223" s="10"/>
    </row>
    <row r="224" spans="1:14" outlineLevel="3">
      <c r="A224" s="1"/>
      <c r="B224" s="1"/>
      <c r="C224" s="1"/>
      <c r="D224" s="1"/>
      <c r="E224" s="1" t="s">
        <v>220</v>
      </c>
      <c r="F224" s="1"/>
      <c r="G224" s="1"/>
      <c r="H224" s="1"/>
      <c r="I224" s="9">
        <v>1820</v>
      </c>
      <c r="J224" s="10"/>
      <c r="K224" s="9">
        <v>1794.89</v>
      </c>
      <c r="L224" s="10"/>
      <c r="M224" s="9">
        <f>ROUND((I224-K224),5)</f>
        <v>25.11</v>
      </c>
      <c r="N224" s="10"/>
    </row>
    <row r="225" spans="1:14" ht="18" outlineLevel="3" thickBot="1">
      <c r="A225" s="1"/>
      <c r="B225" s="1"/>
      <c r="C225" s="1"/>
      <c r="D225" s="1"/>
      <c r="E225" s="1" t="s">
        <v>221</v>
      </c>
      <c r="F225" s="1"/>
      <c r="G225" s="1"/>
      <c r="H225" s="1"/>
      <c r="I225" s="11">
        <v>-1820</v>
      </c>
      <c r="J225" s="10"/>
      <c r="K225" s="11">
        <v>-1794.89</v>
      </c>
      <c r="L225" s="10"/>
      <c r="M225" s="11">
        <f>ROUND((I225-K225),5)</f>
        <v>-25.11</v>
      </c>
      <c r="N225" s="10"/>
    </row>
    <row r="226" spans="1:14" outlineLevel="2">
      <c r="A226" s="1"/>
      <c r="B226" s="1"/>
      <c r="C226" s="1"/>
      <c r="D226" s="1" t="s">
        <v>222</v>
      </c>
      <c r="E226" s="1"/>
      <c r="F226" s="1"/>
      <c r="G226" s="1"/>
      <c r="H226" s="1"/>
      <c r="I226" s="9">
        <f>ROUND(SUM(I223:I225),5)</f>
        <v>0</v>
      </c>
      <c r="J226" s="10"/>
      <c r="K226" s="9">
        <f>ROUND(SUM(K223:K225),5)</f>
        <v>0</v>
      </c>
      <c r="L226" s="10"/>
      <c r="M226" s="9">
        <f>ROUND((I226-K226),5)</f>
        <v>0</v>
      </c>
      <c r="N226" s="10"/>
    </row>
    <row r="227" spans="1:14" ht="30" customHeight="1" outlineLevel="3">
      <c r="A227" s="1"/>
      <c r="B227" s="1"/>
      <c r="C227" s="1"/>
      <c r="D227" s="1" t="s">
        <v>223</v>
      </c>
      <c r="E227" s="1"/>
      <c r="F227" s="1"/>
      <c r="G227" s="1"/>
      <c r="H227" s="1"/>
      <c r="I227" s="9"/>
      <c r="J227" s="10"/>
      <c r="K227" s="9"/>
      <c r="L227" s="10"/>
      <c r="M227" s="9"/>
      <c r="N227" s="10"/>
    </row>
    <row r="228" spans="1:14" outlineLevel="3">
      <c r="A228" s="1"/>
      <c r="B228" s="1"/>
      <c r="C228" s="1"/>
      <c r="D228" s="1"/>
      <c r="E228" s="1" t="s">
        <v>224</v>
      </c>
      <c r="F228" s="1"/>
      <c r="G228" s="1"/>
      <c r="H228" s="1"/>
      <c r="I228" s="9">
        <v>3841</v>
      </c>
      <c r="J228" s="10"/>
      <c r="K228" s="9">
        <v>4357.32</v>
      </c>
      <c r="L228" s="10"/>
      <c r="M228" s="9">
        <f>ROUND((I228-K228),5)</f>
        <v>-516.32000000000005</v>
      </c>
      <c r="N228" s="10"/>
    </row>
    <row r="229" spans="1:14" ht="18" outlineLevel="3" thickBot="1">
      <c r="A229" s="1"/>
      <c r="B229" s="1"/>
      <c r="C229" s="1"/>
      <c r="D229" s="1"/>
      <c r="E229" s="1" t="s">
        <v>225</v>
      </c>
      <c r="F229" s="1"/>
      <c r="G229" s="1"/>
      <c r="H229" s="1"/>
      <c r="I229" s="12">
        <v>-3841</v>
      </c>
      <c r="J229" s="10"/>
      <c r="K229" s="12">
        <v>-4357.32</v>
      </c>
      <c r="L229" s="10"/>
      <c r="M229" s="12">
        <f>ROUND((I229-K229),5)</f>
        <v>516.32000000000005</v>
      </c>
      <c r="N229" s="10"/>
    </row>
    <row r="230" spans="1:14" ht="18" outlineLevel="2" thickBot="1">
      <c r="A230" s="1"/>
      <c r="B230" s="1"/>
      <c r="C230" s="1"/>
      <c r="D230" s="1" t="s">
        <v>226</v>
      </c>
      <c r="E230" s="1"/>
      <c r="F230" s="1"/>
      <c r="G230" s="1"/>
      <c r="H230" s="1"/>
      <c r="I230" s="14">
        <f>ROUND(SUM(I227:I229),5)</f>
        <v>0</v>
      </c>
      <c r="J230" s="10"/>
      <c r="K230" s="14">
        <f>ROUND(SUM(K227:K229),5)</f>
        <v>0</v>
      </c>
      <c r="L230" s="10"/>
      <c r="M230" s="14">
        <f>ROUND((I230-K230),5)</f>
        <v>0</v>
      </c>
      <c r="N230" s="10"/>
    </row>
    <row r="231" spans="1:14" ht="30" customHeight="1" outlineLevel="1">
      <c r="A231" s="1"/>
      <c r="B231" s="1"/>
      <c r="C231" s="1" t="s">
        <v>227</v>
      </c>
      <c r="D231" s="1"/>
      <c r="E231" s="1"/>
      <c r="F231" s="1"/>
      <c r="G231" s="1"/>
      <c r="H231" s="1"/>
      <c r="I231" s="9">
        <f>ROUND(I208+I212+I222+I226+I230,5)</f>
        <v>480</v>
      </c>
      <c r="J231" s="10"/>
      <c r="K231" s="9">
        <f>ROUND(K208+K212+K222+K226+K230,5)</f>
        <v>-25465.86</v>
      </c>
      <c r="L231" s="10"/>
      <c r="M231" s="9">
        <f>ROUND((I231-K231),5)</f>
        <v>25945.86</v>
      </c>
      <c r="N231" s="10"/>
    </row>
    <row r="232" spans="1:14" ht="30" customHeight="1" outlineLevel="2">
      <c r="A232" s="1"/>
      <c r="B232" s="1"/>
      <c r="C232" s="1" t="s">
        <v>228</v>
      </c>
      <c r="D232" s="1"/>
      <c r="E232" s="1"/>
      <c r="F232" s="1"/>
      <c r="G232" s="1"/>
      <c r="H232" s="1"/>
      <c r="I232" s="9"/>
      <c r="J232" s="10"/>
      <c r="K232" s="9"/>
      <c r="L232" s="10"/>
      <c r="M232" s="9"/>
      <c r="N232" s="10"/>
    </row>
    <row r="233" spans="1:14" outlineLevel="2">
      <c r="A233" s="1"/>
      <c r="B233" s="1"/>
      <c r="C233" s="1"/>
      <c r="D233" s="1" t="s">
        <v>229</v>
      </c>
      <c r="E233" s="1"/>
      <c r="F233" s="1"/>
      <c r="G233" s="1"/>
      <c r="H233" s="1"/>
      <c r="I233" s="9">
        <v>3415</v>
      </c>
      <c r="J233" s="10"/>
      <c r="K233" s="9">
        <v>31526.84</v>
      </c>
      <c r="L233" s="10"/>
      <c r="M233" s="9">
        <f t="shared" ref="M233:M246" si="9">ROUND((I233-K233),5)</f>
        <v>-28111.84</v>
      </c>
      <c r="N233" s="10"/>
    </row>
    <row r="234" spans="1:14" outlineLevel="2">
      <c r="A234" s="1"/>
      <c r="B234" s="1"/>
      <c r="C234" s="1"/>
      <c r="D234" s="1" t="s">
        <v>230</v>
      </c>
      <c r="E234" s="1"/>
      <c r="F234" s="1"/>
      <c r="G234" s="1"/>
      <c r="H234" s="1"/>
      <c r="I234" s="9">
        <v>589</v>
      </c>
      <c r="J234" s="10"/>
      <c r="K234" s="9">
        <v>1476.5</v>
      </c>
      <c r="L234" s="10"/>
      <c r="M234" s="9">
        <f t="shared" si="9"/>
        <v>-887.5</v>
      </c>
      <c r="N234" s="10"/>
    </row>
    <row r="235" spans="1:14" outlineLevel="2">
      <c r="A235" s="1"/>
      <c r="B235" s="1"/>
      <c r="C235" s="1"/>
      <c r="D235" s="1" t="s">
        <v>240</v>
      </c>
      <c r="E235" s="1"/>
      <c r="F235" s="1"/>
      <c r="G235" s="1"/>
      <c r="H235" s="1"/>
      <c r="I235" s="9">
        <v>-10000</v>
      </c>
      <c r="J235" s="10"/>
      <c r="K235" s="9"/>
      <c r="L235" s="10"/>
      <c r="M235" s="9"/>
      <c r="N235" s="10"/>
    </row>
    <row r="236" spans="1:14" outlineLevel="2">
      <c r="A236" s="1"/>
      <c r="B236" s="1"/>
      <c r="C236" s="1"/>
      <c r="D236" s="1" t="s">
        <v>231</v>
      </c>
      <c r="E236" s="1"/>
      <c r="F236" s="1"/>
      <c r="G236" s="1"/>
      <c r="H236" s="1"/>
      <c r="I236" s="9">
        <v>-8077.36</v>
      </c>
      <c r="J236" s="10"/>
      <c r="K236" s="9">
        <v>0</v>
      </c>
      <c r="L236" s="10"/>
      <c r="M236" s="9">
        <f t="shared" si="9"/>
        <v>-8077.36</v>
      </c>
      <c r="N236" s="10"/>
    </row>
    <row r="237" spans="1:14" outlineLevel="2">
      <c r="A237" s="1"/>
      <c r="B237" s="1"/>
      <c r="C237" s="1"/>
      <c r="D237" s="1" t="s">
        <v>232</v>
      </c>
      <c r="E237" s="1"/>
      <c r="F237" s="1"/>
      <c r="G237" s="1"/>
      <c r="H237" s="1"/>
      <c r="I237" s="9">
        <v>0</v>
      </c>
      <c r="J237" s="10"/>
      <c r="K237" s="9">
        <v>1851.39</v>
      </c>
      <c r="L237" s="10"/>
      <c r="M237" s="9">
        <f t="shared" si="9"/>
        <v>-1851.39</v>
      </c>
      <c r="N237" s="10"/>
    </row>
    <row r="238" spans="1:14" outlineLevel="2">
      <c r="A238" s="1"/>
      <c r="B238" s="1"/>
      <c r="C238" s="1"/>
      <c r="D238" s="1" t="s">
        <v>233</v>
      </c>
      <c r="E238" s="1"/>
      <c r="F238" s="1"/>
      <c r="G238" s="1"/>
      <c r="H238" s="1"/>
      <c r="I238" s="9">
        <v>-3896</v>
      </c>
      <c r="J238" s="10"/>
      <c r="K238" s="9">
        <v>-3048.57</v>
      </c>
      <c r="L238" s="10"/>
      <c r="M238" s="9">
        <f t="shared" si="9"/>
        <v>-847.43</v>
      </c>
      <c r="N238" s="10"/>
    </row>
    <row r="239" spans="1:14" outlineLevel="2">
      <c r="A239" s="1"/>
      <c r="B239" s="1"/>
      <c r="C239" s="1"/>
      <c r="D239" s="1" t="s">
        <v>234</v>
      </c>
      <c r="E239" s="1"/>
      <c r="F239" s="1"/>
      <c r="G239" s="1"/>
      <c r="H239" s="1"/>
      <c r="I239" s="9">
        <v>-6300</v>
      </c>
      <c r="J239" s="10"/>
      <c r="K239" s="9">
        <v>-4928.12</v>
      </c>
      <c r="L239" s="10"/>
      <c r="M239" s="9">
        <f t="shared" si="9"/>
        <v>-1371.88</v>
      </c>
      <c r="N239" s="10"/>
    </row>
    <row r="240" spans="1:14" outlineLevel="2">
      <c r="A240" s="1"/>
      <c r="B240" s="1"/>
      <c r="C240" s="1"/>
      <c r="D240" s="1" t="s">
        <v>235</v>
      </c>
      <c r="E240" s="1"/>
      <c r="F240" s="1"/>
      <c r="G240" s="1"/>
      <c r="H240" s="1"/>
      <c r="I240" s="9">
        <v>-14572</v>
      </c>
      <c r="J240" s="10"/>
      <c r="K240" s="9">
        <v>-14486.61</v>
      </c>
      <c r="L240" s="10"/>
      <c r="M240" s="9">
        <f t="shared" si="9"/>
        <v>-85.39</v>
      </c>
      <c r="N240" s="10"/>
    </row>
    <row r="241" spans="1:14" ht="18" outlineLevel="2" thickBot="1">
      <c r="A241" s="1"/>
      <c r="B241" s="1"/>
      <c r="C241" s="1"/>
      <c r="D241" s="1" t="s">
        <v>236</v>
      </c>
      <c r="E241" s="1"/>
      <c r="F241" s="1"/>
      <c r="G241" s="1"/>
      <c r="H241" s="1"/>
      <c r="I241" s="12">
        <v>-14362</v>
      </c>
      <c r="J241" s="10"/>
      <c r="K241" s="12">
        <v>-13619.05</v>
      </c>
      <c r="L241" s="10"/>
      <c r="M241" s="12">
        <f t="shared" si="9"/>
        <v>-742.95</v>
      </c>
      <c r="N241" s="10"/>
    </row>
    <row r="242" spans="1:14" ht="18" outlineLevel="1" thickBot="1">
      <c r="A242" s="19"/>
      <c r="B242" s="19"/>
      <c r="C242" s="19" t="s">
        <v>237</v>
      </c>
      <c r="D242" s="19"/>
      <c r="E242" s="19"/>
      <c r="F242" s="19"/>
      <c r="G242" s="19"/>
      <c r="H242" s="19"/>
      <c r="I242" s="25">
        <f>ROUND(SUM(I232:I241),5)</f>
        <v>-53203.360000000001</v>
      </c>
      <c r="J242" s="19"/>
      <c r="K242" s="25">
        <f>ROUND(SUM(K232:K241),5)</f>
        <v>-1227.6199999999999</v>
      </c>
      <c r="L242" s="19"/>
      <c r="M242" s="25">
        <f t="shared" si="9"/>
        <v>-51975.74</v>
      </c>
      <c r="N242" s="10"/>
    </row>
    <row r="243" spans="1:14" ht="30" customHeight="1" thickBot="1">
      <c r="A243" s="19"/>
      <c r="B243" s="19" t="s">
        <v>238</v>
      </c>
      <c r="C243" s="19"/>
      <c r="D243" s="19"/>
      <c r="E243" s="19"/>
      <c r="F243" s="19"/>
      <c r="G243" s="19"/>
      <c r="H243" s="19"/>
      <c r="I243" s="25">
        <f>ROUND(I207+I231-I242,5)</f>
        <v>53683.360000000001</v>
      </c>
      <c r="J243" s="19"/>
      <c r="K243" s="25">
        <f>ROUND(K207+K231-K242,5)</f>
        <v>-24238.240000000002</v>
      </c>
      <c r="L243" s="19"/>
      <c r="M243" s="25">
        <f t="shared" si="9"/>
        <v>77921.600000000006</v>
      </c>
      <c r="N243" s="10"/>
    </row>
    <row r="244" spans="1:14" s="15" customFormat="1" ht="30" customHeight="1" thickBot="1">
      <c r="A244" s="19" t="s">
        <v>239</v>
      </c>
      <c r="B244" s="19"/>
      <c r="C244" s="19"/>
      <c r="D244" s="19"/>
      <c r="E244" s="19"/>
      <c r="F244" s="19"/>
      <c r="G244" s="19"/>
      <c r="H244" s="19"/>
      <c r="I244" s="24">
        <f>ROUND(I206+I243,5)</f>
        <v>330223.21000000002</v>
      </c>
      <c r="J244" s="19"/>
      <c r="K244" s="24">
        <f>ROUND(K206+K243,5)</f>
        <v>220447.47</v>
      </c>
      <c r="L244" s="19"/>
      <c r="M244" s="24">
        <f t="shared" si="9"/>
        <v>109775.74</v>
      </c>
      <c r="N244" s="1"/>
    </row>
    <row r="245" spans="1:14" ht="18.75" outlineLevel="3" thickTop="1" thickBot="1">
      <c r="A245" s="1"/>
      <c r="B245" s="1"/>
      <c r="C245" s="1"/>
      <c r="D245" s="1" t="s">
        <v>241</v>
      </c>
      <c r="E245" s="1"/>
      <c r="F245" s="1"/>
      <c r="G245" s="1"/>
      <c r="H245" s="1"/>
      <c r="I245" s="12">
        <v>-858805</v>
      </c>
      <c r="J245" s="10"/>
      <c r="K245" s="12"/>
      <c r="L245" s="10"/>
      <c r="M245" s="9">
        <f t="shared" si="9"/>
        <v>-858805</v>
      </c>
      <c r="N245" s="10"/>
    </row>
    <row r="246" spans="1:14" s="15" customFormat="1" ht="30" customHeight="1" thickBot="1">
      <c r="A246" s="19"/>
      <c r="B246" s="19"/>
      <c r="C246" s="19"/>
      <c r="D246" s="19"/>
      <c r="E246" s="19"/>
      <c r="F246" s="19"/>
      <c r="G246" s="19"/>
      <c r="H246" s="19"/>
      <c r="I246" s="24">
        <f>I244+I245</f>
        <v>-528581.79</v>
      </c>
      <c r="J246" s="19"/>
      <c r="K246" s="24">
        <f>K244+K245</f>
        <v>220447.47</v>
      </c>
      <c r="L246" s="19"/>
      <c r="M246" s="24">
        <f t="shared" si="9"/>
        <v>-749029.26</v>
      </c>
      <c r="N246" s="1"/>
    </row>
    <row r="247" spans="1:14" ht="18" thickTop="1"/>
  </sheetData>
  <pageMargins left="0.1" right="0.1" top="0.85" bottom="0.35" header="0.25" footer="0.15"/>
  <pageSetup scale="82" orientation="portrait" r:id="rId1"/>
  <headerFooter>
    <oddHeader>&amp;L&amp;"Arial,Bold"&amp;8&amp;D
&amp;T&amp;C&amp;"Arial,Bold"&amp;12 Town of Dewey Beach
&amp;14 Profit &amp;&amp; Loss Prev Year Comparison
&amp;10 April through May 2015&amp;R&amp;"-,Bold"&amp;16&amp;KFF0000DRAFT</oddHeader>
    <oddFooter>&amp;R&amp;"Arial,Bold"&amp;8 Page &amp;P of &amp;N</oddFooter>
  </headerFooter>
  <rowBreaks count="6" manualBreakCount="6">
    <brk id="42" max="16383" man="1"/>
    <brk id="78" max="16383" man="1"/>
    <brk id="107" max="16383" man="1"/>
    <brk id="146" max="16383" man="1"/>
    <brk id="184" max="16383" man="1"/>
    <brk id="2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2015-06-15T15:55:09Z</cp:lastPrinted>
  <dcterms:created xsi:type="dcterms:W3CDTF">2015-05-18T15:40:26Z</dcterms:created>
  <dcterms:modified xsi:type="dcterms:W3CDTF">2015-08-12T19:30:20Z</dcterms:modified>
</cp:coreProperties>
</file>