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20520" windowHeight="8250"/>
  </bookViews>
  <sheets>
    <sheet name="Monthly Financial Summary Rpt" sheetId="1" r:id="rId1"/>
  </sheets>
  <calcPr calcId="125725"/>
</workbook>
</file>

<file path=xl/calcChain.xml><?xml version="1.0" encoding="utf-8"?>
<calcChain xmlns="http://schemas.openxmlformats.org/spreadsheetml/2006/main">
  <c r="I48" i="1"/>
  <c r="H48"/>
  <c r="I42"/>
  <c r="H41"/>
  <c r="H42" s="1"/>
  <c r="I38"/>
  <c r="H38"/>
  <c r="I34"/>
  <c r="H34"/>
  <c r="I30"/>
  <c r="H29"/>
  <c r="H30" s="1"/>
  <c r="I26"/>
  <c r="H26"/>
  <c r="D13"/>
  <c r="I22"/>
  <c r="H22"/>
  <c r="H14"/>
  <c r="H16"/>
  <c r="I14"/>
  <c r="H52" l="1"/>
  <c r="I52"/>
  <c r="D33"/>
  <c r="C30"/>
  <c r="B30"/>
  <c r="D25"/>
  <c r="J50"/>
  <c r="D50"/>
  <c r="J47"/>
  <c r="J46"/>
  <c r="J44"/>
  <c r="J41"/>
  <c r="J40"/>
  <c r="J37"/>
  <c r="J36"/>
  <c r="J33"/>
  <c r="J32"/>
  <c r="J29"/>
  <c r="J28"/>
  <c r="J25"/>
  <c r="J24"/>
  <c r="J21"/>
  <c r="J20"/>
  <c r="J19"/>
  <c r="J18"/>
  <c r="J13"/>
  <c r="J12"/>
  <c r="J11"/>
  <c r="J10"/>
  <c r="J9"/>
  <c r="J8"/>
  <c r="J7"/>
  <c r="B16"/>
  <c r="D41"/>
  <c r="D37"/>
  <c r="D44"/>
  <c r="D47"/>
  <c r="D46"/>
  <c r="D40"/>
  <c r="D36"/>
  <c r="D32"/>
  <c r="D28"/>
  <c r="D24"/>
  <c r="D21"/>
  <c r="D20"/>
  <c r="D19"/>
  <c r="D18"/>
  <c r="D12"/>
  <c r="D11"/>
  <c r="D10"/>
  <c r="D9"/>
  <c r="D8"/>
  <c r="D7"/>
  <c r="I53" l="1"/>
  <c r="D29"/>
  <c r="D30" s="1"/>
  <c r="J30"/>
  <c r="J34"/>
  <c r="J38"/>
  <c r="J42"/>
  <c r="J48"/>
  <c r="D48"/>
  <c r="C48"/>
  <c r="B48"/>
  <c r="D42"/>
  <c r="C42"/>
  <c r="B42"/>
  <c r="D38"/>
  <c r="C38"/>
  <c r="B38"/>
  <c r="D34"/>
  <c r="C34"/>
  <c r="B34"/>
  <c r="J26"/>
  <c r="D26"/>
  <c r="C26"/>
  <c r="B26"/>
  <c r="J22"/>
  <c r="D22"/>
  <c r="C22"/>
  <c r="B22"/>
  <c r="J14"/>
  <c r="H53"/>
  <c r="D14"/>
  <c r="C14"/>
  <c r="B14"/>
  <c r="C52" l="1"/>
  <c r="C53" s="1"/>
  <c r="B52"/>
  <c r="B53" s="1"/>
  <c r="D52" l="1"/>
  <c r="D53" s="1"/>
  <c r="J53"/>
  <c r="J52"/>
</calcChain>
</file>

<file path=xl/sharedStrings.xml><?xml version="1.0" encoding="utf-8"?>
<sst xmlns="http://schemas.openxmlformats.org/spreadsheetml/2006/main" count="50" uniqueCount="45">
  <si>
    <t>Budget</t>
  </si>
  <si>
    <t>$OverBud</t>
  </si>
  <si>
    <t>Income</t>
  </si>
  <si>
    <t>Transfer Tax</t>
  </si>
  <si>
    <t>Accommodation Tax</t>
  </si>
  <si>
    <t>Business Licenses</t>
  </si>
  <si>
    <t>Parking Permits</t>
  </si>
  <si>
    <t>Parking Meters</t>
  </si>
  <si>
    <t>Total Fines</t>
  </si>
  <si>
    <t>All Other Revenue</t>
  </si>
  <si>
    <t>Total Income</t>
  </si>
  <si>
    <t>Expenses</t>
  </si>
  <si>
    <t>Lawsuit Legal Fees</t>
  </si>
  <si>
    <t>Legal Fees-Regular</t>
  </si>
  <si>
    <t>Admin Payroll &amp; HR</t>
  </si>
  <si>
    <t>Other Admin Expenses</t>
  </si>
  <si>
    <t>Total Admin Operating</t>
  </si>
  <si>
    <t>Police Payroll &amp; HR</t>
  </si>
  <si>
    <t>All Other Police</t>
  </si>
  <si>
    <t>Total Police Operating</t>
  </si>
  <si>
    <t>Street&amp;Hwy Payroll &amp; HR</t>
  </si>
  <si>
    <t>All Other Street &amp; Hwy</t>
  </si>
  <si>
    <t>Total Street &amp; Hwy Operating</t>
  </si>
  <si>
    <t>Alderman Court Payroll &amp; HR</t>
  </si>
  <si>
    <t>All  Other Court</t>
  </si>
  <si>
    <t>Total Alderman Operating</t>
  </si>
  <si>
    <t>Lifeguards Payroll &amp; HR</t>
  </si>
  <si>
    <t>All Other Lifequard</t>
  </si>
  <si>
    <t>Total Lifeguard Operating</t>
  </si>
  <si>
    <t>Code Enf. Payroll &amp; HR</t>
  </si>
  <si>
    <t>All Other Code Enf.</t>
  </si>
  <si>
    <t>Total Code Enf. Operating</t>
  </si>
  <si>
    <t>Seasonal PD Payroll &amp; HR</t>
  </si>
  <si>
    <t>All Other Seasonal Police</t>
  </si>
  <si>
    <t>Total Seasonal PD Operating</t>
  </si>
  <si>
    <t>Total Expense</t>
  </si>
  <si>
    <t>Net Income</t>
  </si>
  <si>
    <t>Note: This report does not include Below-The-Line Income or Expenses</t>
  </si>
  <si>
    <t>Life Saving Station</t>
  </si>
  <si>
    <t>Town Operating</t>
  </si>
  <si>
    <t>YTD Budget</t>
  </si>
  <si>
    <t xml:space="preserve"> </t>
  </si>
  <si>
    <t>Financial Summary: April-January 2014</t>
  </si>
  <si>
    <t>January 2014</t>
  </si>
  <si>
    <t>April-January 2014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</si>
</sst>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6" fontId="3" fillId="0" borderId="0" xfId="0" quotePrefix="1" applyNumberFormat="1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3" fontId="0" fillId="0" borderId="2" xfId="0" applyNumberFormat="1" applyBorder="1"/>
    <xf numFmtId="3" fontId="2" fillId="2" borderId="2" xfId="0" applyNumberFormat="1" applyFont="1" applyFill="1" applyBorder="1"/>
    <xf numFmtId="3" fontId="4" fillId="3" borderId="2" xfId="0" applyNumberFormat="1" applyFont="1" applyFill="1" applyBorder="1"/>
    <xf numFmtId="3" fontId="0" fillId="0" borderId="0" xfId="0" applyNumberFormat="1"/>
    <xf numFmtId="3" fontId="4" fillId="0" borderId="0" xfId="0" applyNumberFormat="1" applyFont="1"/>
    <xf numFmtId="3" fontId="2" fillId="2" borderId="0" xfId="0" applyNumberFormat="1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" fontId="3" fillId="0" borderId="0" xfId="0" quotePrefix="1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tabSelected="1" workbookViewId="0"/>
  </sheetViews>
  <sheetFormatPr defaultRowHeight="15"/>
  <cols>
    <col min="1" max="1" width="2.7109375" customWidth="1"/>
    <col min="2" max="2" width="16.5703125" customWidth="1"/>
    <col min="3" max="3" width="11.42578125" bestFit="1" customWidth="1"/>
    <col min="4" max="4" width="10.5703125" bestFit="1" customWidth="1"/>
    <col min="5" max="5" width="2.7109375" customWidth="1"/>
    <col min="6" max="6" width="26.85546875" customWidth="1"/>
    <col min="7" max="7" width="2.7109375" customWidth="1"/>
    <col min="8" max="8" width="19.7109375" customWidth="1"/>
    <col min="9" max="10" width="13.7109375" bestFit="1" customWidth="1"/>
    <col min="11" max="11" width="2.7109375" customWidth="1"/>
  </cols>
  <sheetData>
    <row r="1" spans="2:10" ht="11.25" customHeight="1"/>
    <row r="2" spans="2:10" s="1" customFormat="1" ht="26.25">
      <c r="B2" s="1" t="s">
        <v>42</v>
      </c>
      <c r="H2" s="18" t="s">
        <v>41</v>
      </c>
      <c r="I2" s="17"/>
    </row>
    <row r="3" spans="2:10" ht="18" customHeight="1">
      <c r="B3" s="16" t="s">
        <v>37</v>
      </c>
    </row>
    <row r="4" spans="2:10" ht="18" customHeight="1">
      <c r="B4" s="15"/>
    </row>
    <row r="5" spans="2:10" s="5" customFormat="1">
      <c r="B5" s="2" t="s">
        <v>43</v>
      </c>
      <c r="C5" s="3" t="s">
        <v>0</v>
      </c>
      <c r="D5" s="4" t="s">
        <v>1</v>
      </c>
      <c r="F5" s="6" t="s">
        <v>2</v>
      </c>
      <c r="H5" s="19" t="s">
        <v>44</v>
      </c>
      <c r="I5" s="3" t="s">
        <v>40</v>
      </c>
      <c r="J5" s="3" t="s">
        <v>1</v>
      </c>
    </row>
    <row r="6" spans="2:10" ht="6" customHeight="1"/>
    <row r="7" spans="2:10">
      <c r="B7" s="9">
        <v>8422</v>
      </c>
      <c r="C7" s="9">
        <v>15250</v>
      </c>
      <c r="D7" s="9">
        <f>B7-C7</f>
        <v>-6828</v>
      </c>
      <c r="F7" t="s">
        <v>3</v>
      </c>
      <c r="H7" s="9">
        <v>345081</v>
      </c>
      <c r="I7" s="9">
        <v>448950</v>
      </c>
      <c r="J7" s="9">
        <f>H7-I7</f>
        <v>-103869</v>
      </c>
    </row>
    <row r="8" spans="2:10">
      <c r="B8" s="9">
        <v>2401</v>
      </c>
      <c r="C8" s="9">
        <v>0</v>
      </c>
      <c r="D8" s="9">
        <f t="shared" ref="D8:D12" si="0">B8-C8</f>
        <v>2401</v>
      </c>
      <c r="F8" t="s">
        <v>4</v>
      </c>
      <c r="H8" s="9">
        <v>411760</v>
      </c>
      <c r="I8" s="9">
        <v>380000</v>
      </c>
      <c r="J8" s="9">
        <f t="shared" ref="J8:J13" si="1">H8-I8</f>
        <v>31760</v>
      </c>
    </row>
    <row r="9" spans="2:10">
      <c r="B9" s="9">
        <v>5304</v>
      </c>
      <c r="C9" s="9">
        <v>125</v>
      </c>
      <c r="D9" s="9">
        <f t="shared" si="0"/>
        <v>5179</v>
      </c>
      <c r="F9" t="s">
        <v>5</v>
      </c>
      <c r="H9" s="9">
        <v>159046</v>
      </c>
      <c r="I9" s="9">
        <v>115685</v>
      </c>
      <c r="J9" s="9">
        <f t="shared" si="1"/>
        <v>43361</v>
      </c>
    </row>
    <row r="10" spans="2:10">
      <c r="B10" s="9">
        <v>0</v>
      </c>
      <c r="C10" s="9">
        <v>0</v>
      </c>
      <c r="D10" s="9">
        <f t="shared" si="0"/>
        <v>0</v>
      </c>
      <c r="F10" t="s">
        <v>6</v>
      </c>
      <c r="H10" s="9">
        <v>591063</v>
      </c>
      <c r="I10" s="9">
        <v>489000</v>
      </c>
      <c r="J10" s="9">
        <f t="shared" si="1"/>
        <v>102063</v>
      </c>
    </row>
    <row r="11" spans="2:10">
      <c r="B11" s="9">
        <v>0</v>
      </c>
      <c r="C11" s="9">
        <v>0</v>
      </c>
      <c r="D11" s="9">
        <f t="shared" si="0"/>
        <v>0</v>
      </c>
      <c r="F11" t="s">
        <v>7</v>
      </c>
      <c r="H11" s="9">
        <v>190854</v>
      </c>
      <c r="I11" s="9">
        <v>155000</v>
      </c>
      <c r="J11" s="9">
        <f t="shared" si="1"/>
        <v>35854</v>
      </c>
    </row>
    <row r="12" spans="2:10">
      <c r="B12" s="9">
        <v>6138</v>
      </c>
      <c r="C12" s="9">
        <v>6780</v>
      </c>
      <c r="D12" s="9">
        <f t="shared" si="0"/>
        <v>-642</v>
      </c>
      <c r="F12" t="s">
        <v>8</v>
      </c>
      <c r="H12" s="9">
        <v>411634</v>
      </c>
      <c r="I12" s="9">
        <v>450715</v>
      </c>
      <c r="J12" s="9">
        <f t="shared" si="1"/>
        <v>-39081</v>
      </c>
    </row>
    <row r="13" spans="2:10">
      <c r="B13" s="9">
        <v>42852</v>
      </c>
      <c r="C13" s="9">
        <v>18635</v>
      </c>
      <c r="D13" s="9">
        <f>B13-C13</f>
        <v>24217</v>
      </c>
      <c r="F13" t="s">
        <v>9</v>
      </c>
      <c r="H13" s="9">
        <v>362633</v>
      </c>
      <c r="I13" s="9">
        <v>288210</v>
      </c>
      <c r="J13" s="9">
        <f t="shared" si="1"/>
        <v>74423</v>
      </c>
    </row>
    <row r="14" spans="2:10" ht="18.75">
      <c r="B14" s="10">
        <f>SUM(B7:B13)</f>
        <v>65117</v>
      </c>
      <c r="C14" s="10">
        <f t="shared" ref="C14:D14" si="2">SUM(C7:C13)</f>
        <v>40790</v>
      </c>
      <c r="D14" s="10">
        <f t="shared" si="2"/>
        <v>24327</v>
      </c>
      <c r="E14" s="7"/>
      <c r="F14" s="7" t="s">
        <v>10</v>
      </c>
      <c r="G14" s="7"/>
      <c r="H14" s="10">
        <f>SUM(H7:H13)</f>
        <v>2472071</v>
      </c>
      <c r="I14" s="10">
        <f t="shared" ref="I14" si="3">SUM(I7:I13)</f>
        <v>2327560</v>
      </c>
      <c r="J14" s="10">
        <f t="shared" ref="J14" si="4">SUM(J7:J13)</f>
        <v>144511</v>
      </c>
    </row>
    <row r="15" spans="2:10" ht="21.75" customHeight="1"/>
    <row r="16" spans="2:10" s="5" customFormat="1">
      <c r="B16" s="2" t="str">
        <f>B5</f>
        <v>January 2014</v>
      </c>
      <c r="C16" s="3" t="s">
        <v>0</v>
      </c>
      <c r="D16" s="4" t="s">
        <v>1</v>
      </c>
      <c r="F16" s="6" t="s">
        <v>11</v>
      </c>
      <c r="H16" s="2" t="str">
        <f>H5</f>
        <v>April-January 2014</v>
      </c>
      <c r="I16" s="3" t="s">
        <v>0</v>
      </c>
      <c r="J16" s="3" t="s">
        <v>1</v>
      </c>
    </row>
    <row r="17" spans="2:11" ht="9" customHeight="1"/>
    <row r="18" spans="2:11">
      <c r="B18" s="9">
        <v>1</v>
      </c>
      <c r="C18" s="9">
        <v>4165</v>
      </c>
      <c r="D18" s="9">
        <f t="shared" ref="D18:D21" si="5">B18-C18</f>
        <v>-4164</v>
      </c>
      <c r="F18" t="s">
        <v>12</v>
      </c>
      <c r="H18" s="9">
        <v>50000</v>
      </c>
      <c r="I18" s="9">
        <v>41670</v>
      </c>
      <c r="J18" s="9">
        <f t="shared" ref="J18:J21" si="6">H18-I18</f>
        <v>8330</v>
      </c>
      <c r="K18" s="12"/>
    </row>
    <row r="19" spans="2:11">
      <c r="B19" s="9">
        <v>11200</v>
      </c>
      <c r="C19" s="9">
        <v>10000</v>
      </c>
      <c r="D19" s="9">
        <f t="shared" si="5"/>
        <v>1200</v>
      </c>
      <c r="F19" t="s">
        <v>13</v>
      </c>
      <c r="H19" s="9">
        <v>106973</v>
      </c>
      <c r="I19" s="9">
        <v>100000</v>
      </c>
      <c r="J19" s="9">
        <f t="shared" si="6"/>
        <v>6973</v>
      </c>
      <c r="K19" s="12"/>
    </row>
    <row r="20" spans="2:11">
      <c r="B20" s="9">
        <v>15546</v>
      </c>
      <c r="C20" s="9">
        <v>28714</v>
      </c>
      <c r="D20" s="9">
        <f t="shared" si="5"/>
        <v>-13168</v>
      </c>
      <c r="F20" t="s">
        <v>14</v>
      </c>
      <c r="H20" s="9">
        <v>190459</v>
      </c>
      <c r="I20" s="9">
        <v>215669</v>
      </c>
      <c r="J20" s="9">
        <f t="shared" si="6"/>
        <v>-25210</v>
      </c>
      <c r="K20" s="12"/>
    </row>
    <row r="21" spans="2:11">
      <c r="B21" s="9">
        <v>20876</v>
      </c>
      <c r="C21" s="9">
        <v>13295</v>
      </c>
      <c r="D21" s="9">
        <f t="shared" si="5"/>
        <v>7581</v>
      </c>
      <c r="F21" t="s">
        <v>15</v>
      </c>
      <c r="H21" s="9">
        <v>228356</v>
      </c>
      <c r="I21" s="9">
        <v>200360</v>
      </c>
      <c r="J21" s="9">
        <f t="shared" si="6"/>
        <v>27996</v>
      </c>
      <c r="K21" s="12"/>
    </row>
    <row r="22" spans="2:11" s="8" customFormat="1" ht="15.75">
      <c r="B22" s="11">
        <f>SUM(B18:B21)</f>
        <v>47623</v>
      </c>
      <c r="C22" s="11">
        <f t="shared" ref="C22:D22" si="7">SUM(C18:C21)</f>
        <v>56174</v>
      </c>
      <c r="D22" s="11">
        <f t="shared" si="7"/>
        <v>-8551</v>
      </c>
      <c r="F22" s="8" t="s">
        <v>16</v>
      </c>
      <c r="H22" s="11">
        <f>SUM(H18:H21)</f>
        <v>575788</v>
      </c>
      <c r="I22" s="11">
        <f t="shared" ref="I22" si="8">SUM(I18:I21)</f>
        <v>557699</v>
      </c>
      <c r="J22" s="11">
        <f t="shared" ref="J22" si="9">SUM(J18:J21)</f>
        <v>18089</v>
      </c>
      <c r="K22" s="13"/>
    </row>
    <row r="23" spans="2:11">
      <c r="B23" s="12"/>
      <c r="C23" s="12"/>
      <c r="D23" s="12"/>
      <c r="H23" s="12"/>
      <c r="I23" s="12"/>
      <c r="J23" s="12"/>
      <c r="K23" s="12"/>
    </row>
    <row r="24" spans="2:11">
      <c r="B24" s="9">
        <v>45080</v>
      </c>
      <c r="C24" s="9">
        <v>82829</v>
      </c>
      <c r="D24" s="9">
        <f t="shared" ref="D24:D25" si="10">B24-C24</f>
        <v>-37749</v>
      </c>
      <c r="F24" t="s">
        <v>17</v>
      </c>
      <c r="H24" s="9">
        <v>642835</v>
      </c>
      <c r="I24" s="9">
        <v>602114</v>
      </c>
      <c r="J24" s="9">
        <f t="shared" ref="J24:J25" si="11">H24-I24</f>
        <v>40721</v>
      </c>
      <c r="K24" s="12"/>
    </row>
    <row r="25" spans="2:11">
      <c r="B25" s="9">
        <v>15380</v>
      </c>
      <c r="C25" s="9">
        <v>10110</v>
      </c>
      <c r="D25" s="9">
        <f t="shared" si="10"/>
        <v>5270</v>
      </c>
      <c r="F25" t="s">
        <v>18</v>
      </c>
      <c r="H25" s="9">
        <v>157264</v>
      </c>
      <c r="I25" s="9">
        <v>145820</v>
      </c>
      <c r="J25" s="9">
        <f t="shared" si="11"/>
        <v>11444</v>
      </c>
      <c r="K25" s="12"/>
    </row>
    <row r="26" spans="2:11" s="8" customFormat="1" ht="15.75">
      <c r="B26" s="11">
        <f>B25+B24</f>
        <v>60460</v>
      </c>
      <c r="C26" s="11">
        <f t="shared" ref="C26:D26" si="12">C25+C24</f>
        <v>92939</v>
      </c>
      <c r="D26" s="11">
        <f t="shared" si="12"/>
        <v>-32479</v>
      </c>
      <c r="F26" s="8" t="s">
        <v>19</v>
      </c>
      <c r="H26" s="11">
        <f>H25+H24</f>
        <v>800099</v>
      </c>
      <c r="I26" s="11">
        <f t="shared" ref="I26" si="13">I25+I24</f>
        <v>747934</v>
      </c>
      <c r="J26" s="11">
        <f t="shared" ref="J26" si="14">J25+J24</f>
        <v>52165</v>
      </c>
      <c r="K26" s="13"/>
    </row>
    <row r="27" spans="2:11">
      <c r="B27" s="12"/>
      <c r="C27" s="12"/>
      <c r="D27" s="12"/>
      <c r="H27" s="12"/>
      <c r="I27" s="12"/>
      <c r="J27" s="12"/>
      <c r="K27" s="12"/>
    </row>
    <row r="28" spans="2:11">
      <c r="B28" s="9">
        <v>3828</v>
      </c>
      <c r="C28" s="9">
        <v>4925</v>
      </c>
      <c r="D28" s="9">
        <f t="shared" ref="D28:D29" si="15">B28-C28</f>
        <v>-1097</v>
      </c>
      <c r="F28" t="s">
        <v>20</v>
      </c>
      <c r="H28" s="9">
        <v>42486</v>
      </c>
      <c r="I28" s="9">
        <v>40245</v>
      </c>
      <c r="J28" s="9">
        <f t="shared" ref="J28:J29" si="16">H28-I28</f>
        <v>2241</v>
      </c>
      <c r="K28" s="12"/>
    </row>
    <row r="29" spans="2:11">
      <c r="B29" s="9">
        <v>4680</v>
      </c>
      <c r="C29" s="9">
        <v>937</v>
      </c>
      <c r="D29" s="9">
        <f t="shared" si="15"/>
        <v>3743</v>
      </c>
      <c r="F29" t="s">
        <v>21</v>
      </c>
      <c r="H29" s="9">
        <f>72205-42486</f>
        <v>29719</v>
      </c>
      <c r="I29" s="9">
        <v>37710</v>
      </c>
      <c r="J29" s="9">
        <f t="shared" si="16"/>
        <v>-7991</v>
      </c>
      <c r="K29" s="12"/>
    </row>
    <row r="30" spans="2:11" s="8" customFormat="1" ht="15.75">
      <c r="B30" s="11">
        <f>SUM(B28:B29)</f>
        <v>8508</v>
      </c>
      <c r="C30" s="11">
        <f>SUM(C28:C29)</f>
        <v>5862</v>
      </c>
      <c r="D30" s="11">
        <f>D29+D28</f>
        <v>2646</v>
      </c>
      <c r="F30" s="8" t="s">
        <v>22</v>
      </c>
      <c r="H30" s="11">
        <f>SUM(H28:H29)</f>
        <v>72205</v>
      </c>
      <c r="I30" s="11">
        <f>SUM(I28:I29)</f>
        <v>77955</v>
      </c>
      <c r="J30" s="11">
        <f>J29+J28</f>
        <v>-5750</v>
      </c>
      <c r="K30" s="13"/>
    </row>
    <row r="31" spans="2:11">
      <c r="B31" s="12"/>
      <c r="C31" s="12"/>
      <c r="D31" s="12"/>
      <c r="H31" s="12"/>
      <c r="I31" s="12"/>
      <c r="J31" s="12"/>
      <c r="K31" s="12"/>
    </row>
    <row r="32" spans="2:11">
      <c r="B32" s="9">
        <v>3275</v>
      </c>
      <c r="C32" s="9">
        <v>5155</v>
      </c>
      <c r="D32" s="9">
        <f t="shared" ref="D32:D33" si="17">B32-C32</f>
        <v>-1880</v>
      </c>
      <c r="F32" t="s">
        <v>23</v>
      </c>
      <c r="H32" s="9">
        <v>47566</v>
      </c>
      <c r="I32" s="9">
        <v>45980</v>
      </c>
      <c r="J32" s="9">
        <f t="shared" ref="J32:J33" si="18">H32-I32</f>
        <v>1586</v>
      </c>
      <c r="K32" s="12"/>
    </row>
    <row r="33" spans="2:11">
      <c r="B33" s="9">
        <v>741</v>
      </c>
      <c r="C33" s="9">
        <v>367</v>
      </c>
      <c r="D33" s="9">
        <f t="shared" si="17"/>
        <v>374</v>
      </c>
      <c r="F33" t="s">
        <v>24</v>
      </c>
      <c r="H33" s="9">
        <v>5889</v>
      </c>
      <c r="I33" s="9">
        <v>4170</v>
      </c>
      <c r="J33" s="9">
        <f t="shared" si="18"/>
        <v>1719</v>
      </c>
      <c r="K33" s="12"/>
    </row>
    <row r="34" spans="2:11" s="8" customFormat="1" ht="15.75">
      <c r="B34" s="11">
        <f>B33+B32</f>
        <v>4016</v>
      </c>
      <c r="C34" s="11">
        <f t="shared" ref="C34" si="19">C33+C32</f>
        <v>5522</v>
      </c>
      <c r="D34" s="11">
        <f t="shared" ref="D34" si="20">D33+D32</f>
        <v>-1506</v>
      </c>
      <c r="F34" s="8" t="s">
        <v>25</v>
      </c>
      <c r="H34" s="11">
        <f>H33+H32</f>
        <v>53455</v>
      </c>
      <c r="I34" s="11">
        <f t="shared" ref="I34" si="21">I33+I32</f>
        <v>50150</v>
      </c>
      <c r="J34" s="11">
        <f t="shared" ref="J34" si="22">J33+J32</f>
        <v>3305</v>
      </c>
      <c r="K34" s="13"/>
    </row>
    <row r="35" spans="2:11">
      <c r="B35" s="12"/>
      <c r="C35" s="12"/>
      <c r="D35" s="12"/>
      <c r="H35" s="12"/>
      <c r="I35" s="12"/>
      <c r="J35" s="12"/>
      <c r="K35" s="12"/>
    </row>
    <row r="36" spans="2:11">
      <c r="B36" s="9">
        <v>523</v>
      </c>
      <c r="C36" s="9">
        <v>674</v>
      </c>
      <c r="D36" s="9">
        <f t="shared" ref="D36:D37" si="23">B36-C36</f>
        <v>-151</v>
      </c>
      <c r="F36" t="s">
        <v>26</v>
      </c>
      <c r="H36" s="9">
        <v>270368</v>
      </c>
      <c r="I36" s="9">
        <v>269708</v>
      </c>
      <c r="J36" s="9">
        <f t="shared" ref="J36:J37" si="24">H36-I36</f>
        <v>660</v>
      </c>
      <c r="K36" s="12"/>
    </row>
    <row r="37" spans="2:11">
      <c r="B37" s="9">
        <v>1846</v>
      </c>
      <c r="C37" s="9">
        <v>1025</v>
      </c>
      <c r="D37" s="9">
        <f t="shared" si="23"/>
        <v>821</v>
      </c>
      <c r="F37" t="s">
        <v>27</v>
      </c>
      <c r="H37" s="9">
        <v>16411</v>
      </c>
      <c r="I37" s="9">
        <v>12830</v>
      </c>
      <c r="J37" s="9">
        <f t="shared" si="24"/>
        <v>3581</v>
      </c>
      <c r="K37" s="12"/>
    </row>
    <row r="38" spans="2:11" s="8" customFormat="1" ht="15.75">
      <c r="B38" s="11">
        <f>B37+B36</f>
        <v>2369</v>
      </c>
      <c r="C38" s="11">
        <f t="shared" ref="C38" si="25">C37+C36</f>
        <v>1699</v>
      </c>
      <c r="D38" s="11">
        <f t="shared" ref="D38" si="26">D37+D36</f>
        <v>670</v>
      </c>
      <c r="F38" s="8" t="s">
        <v>28</v>
      </c>
      <c r="H38" s="11">
        <f>H37+H36</f>
        <v>286779</v>
      </c>
      <c r="I38" s="11">
        <f t="shared" ref="I38" si="27">I37+I36</f>
        <v>282538</v>
      </c>
      <c r="J38" s="11">
        <f t="shared" ref="J38" si="28">J37+J36</f>
        <v>4241</v>
      </c>
      <c r="K38" s="13"/>
    </row>
    <row r="39" spans="2:11">
      <c r="B39" s="12"/>
      <c r="C39" s="12"/>
      <c r="D39" s="12"/>
      <c r="H39" s="12"/>
      <c r="I39" s="12"/>
      <c r="J39" s="12"/>
      <c r="K39" s="12"/>
    </row>
    <row r="40" spans="2:11">
      <c r="B40" s="9">
        <v>5209</v>
      </c>
      <c r="C40" s="9">
        <v>8010</v>
      </c>
      <c r="D40" s="9">
        <f t="shared" ref="D40:D41" si="29">B40-C40</f>
        <v>-2801</v>
      </c>
      <c r="F40" t="s">
        <v>29</v>
      </c>
      <c r="H40" s="9">
        <v>54486</v>
      </c>
      <c r="I40" s="9">
        <v>59126</v>
      </c>
      <c r="J40" s="9">
        <f t="shared" ref="J40:J41" si="30">H40-I40</f>
        <v>-4640</v>
      </c>
      <c r="K40" s="12"/>
    </row>
    <row r="41" spans="2:11">
      <c r="B41" s="9">
        <v>433</v>
      </c>
      <c r="C41" s="9">
        <v>490</v>
      </c>
      <c r="D41" s="9">
        <f t="shared" si="29"/>
        <v>-57</v>
      </c>
      <c r="F41" t="s">
        <v>30</v>
      </c>
      <c r="H41" s="9">
        <f>60341-54486</f>
        <v>5855</v>
      </c>
      <c r="I41" s="9">
        <v>6255</v>
      </c>
      <c r="J41" s="9">
        <f t="shared" si="30"/>
        <v>-400</v>
      </c>
      <c r="K41" s="12"/>
    </row>
    <row r="42" spans="2:11" s="8" customFormat="1" ht="15.75">
      <c r="B42" s="11">
        <f>B41+B40</f>
        <v>5642</v>
      </c>
      <c r="C42" s="11">
        <f t="shared" ref="C42" si="31">C41+C40</f>
        <v>8500</v>
      </c>
      <c r="D42" s="11">
        <f t="shared" ref="D42" si="32">D41+D40</f>
        <v>-2858</v>
      </c>
      <c r="F42" s="8" t="s">
        <v>31</v>
      </c>
      <c r="H42" s="11">
        <f>H41+H40</f>
        <v>60341</v>
      </c>
      <c r="I42" s="11">
        <f t="shared" ref="I42" si="33">I41+I40</f>
        <v>65381</v>
      </c>
      <c r="J42" s="11">
        <f t="shared" ref="J42" si="34">J41+J40</f>
        <v>-5040</v>
      </c>
      <c r="K42" s="13"/>
    </row>
    <row r="43" spans="2:11">
      <c r="B43" s="12"/>
      <c r="C43" s="12"/>
      <c r="D43" s="12"/>
      <c r="H43" s="12"/>
      <c r="I43" s="12"/>
      <c r="J43" s="12"/>
      <c r="K43" s="12"/>
    </row>
    <row r="44" spans="2:11" s="8" customFormat="1" ht="15.75">
      <c r="B44" s="11">
        <v>346</v>
      </c>
      <c r="C44" s="11">
        <v>435</v>
      </c>
      <c r="D44" s="11">
        <f>B44-C44</f>
        <v>-89</v>
      </c>
      <c r="F44" s="8" t="s">
        <v>38</v>
      </c>
      <c r="H44" s="11">
        <v>10846</v>
      </c>
      <c r="I44" s="11">
        <v>5870</v>
      </c>
      <c r="J44" s="11">
        <f>H44-I44</f>
        <v>4976</v>
      </c>
      <c r="K44" s="13"/>
    </row>
    <row r="45" spans="2:11">
      <c r="B45" s="12"/>
      <c r="C45" s="12"/>
      <c r="D45" s="12"/>
      <c r="H45" s="12"/>
      <c r="I45" s="12"/>
      <c r="J45" s="12"/>
      <c r="K45" s="12"/>
    </row>
    <row r="46" spans="2:11">
      <c r="B46" s="9">
        <v>3096</v>
      </c>
      <c r="C46" s="9">
        <v>3975</v>
      </c>
      <c r="D46" s="9">
        <f t="shared" ref="D46:D47" si="35">B46-C46</f>
        <v>-879</v>
      </c>
      <c r="F46" t="s">
        <v>32</v>
      </c>
      <c r="H46" s="9">
        <v>302764</v>
      </c>
      <c r="I46" s="9">
        <v>286485</v>
      </c>
      <c r="J46" s="9">
        <f t="shared" ref="J46:J47" si="36">H46-I46</f>
        <v>16279</v>
      </c>
      <c r="K46" s="12"/>
    </row>
    <row r="47" spans="2:11">
      <c r="B47" s="9">
        <v>971</v>
      </c>
      <c r="C47" s="9">
        <v>1075</v>
      </c>
      <c r="D47" s="9">
        <f t="shared" si="35"/>
        <v>-104</v>
      </c>
      <c r="F47" t="s">
        <v>33</v>
      </c>
      <c r="H47" s="9">
        <v>12088</v>
      </c>
      <c r="I47" s="9">
        <v>17250</v>
      </c>
      <c r="J47" s="9">
        <f t="shared" si="36"/>
        <v>-5162</v>
      </c>
      <c r="K47" s="12"/>
    </row>
    <row r="48" spans="2:11" s="8" customFormat="1" ht="15.75">
      <c r="B48" s="11">
        <f>B47+B46</f>
        <v>4067</v>
      </c>
      <c r="C48" s="11">
        <f t="shared" ref="C48" si="37">C47+C46</f>
        <v>5050</v>
      </c>
      <c r="D48" s="11">
        <f t="shared" ref="D48" si="38">D47+D46</f>
        <v>-983</v>
      </c>
      <c r="F48" s="8" t="s">
        <v>34</v>
      </c>
      <c r="H48" s="11">
        <f>H47+H46</f>
        <v>314852</v>
      </c>
      <c r="I48" s="11">
        <f t="shared" ref="I48" si="39">I47+I46</f>
        <v>303735</v>
      </c>
      <c r="J48" s="11">
        <f t="shared" ref="J48" si="40">J47+J46</f>
        <v>11117</v>
      </c>
      <c r="K48" s="13"/>
    </row>
    <row r="49" spans="2:11" ht="10.5" customHeight="1">
      <c r="B49" s="12"/>
      <c r="C49" s="12"/>
      <c r="D49" s="12"/>
      <c r="H49" s="12"/>
      <c r="I49" s="12"/>
      <c r="J49" s="12"/>
      <c r="K49" s="12"/>
    </row>
    <row r="50" spans="2:11" s="8" customFormat="1" ht="15.75">
      <c r="B50" s="11">
        <v>5830</v>
      </c>
      <c r="C50" s="11">
        <v>6044</v>
      </c>
      <c r="D50" s="11">
        <f>B50-C50</f>
        <v>-214</v>
      </c>
      <c r="F50" s="8" t="s">
        <v>39</v>
      </c>
      <c r="H50" s="11">
        <v>58709</v>
      </c>
      <c r="I50" s="11">
        <v>68931</v>
      </c>
      <c r="J50" s="11">
        <f>H50-I50</f>
        <v>-10222</v>
      </c>
      <c r="K50" s="13"/>
    </row>
    <row r="51" spans="2:11">
      <c r="B51" s="12"/>
      <c r="C51" s="12"/>
      <c r="D51" s="12"/>
      <c r="H51" s="12"/>
      <c r="I51" s="12"/>
      <c r="J51" s="12"/>
      <c r="K51" s="12"/>
    </row>
    <row r="52" spans="2:11" ht="18.75">
      <c r="B52" s="10">
        <f>B48+B44+B42+B38+B34+B30+B26+B22+B50</f>
        <v>138861</v>
      </c>
      <c r="C52" s="10">
        <f>C48+C44+C42+C38+C34+C30+C26+C22+C50</f>
        <v>182225</v>
      </c>
      <c r="D52" s="10">
        <f>B52-C52</f>
        <v>-43364</v>
      </c>
      <c r="E52" s="7"/>
      <c r="F52" s="7" t="s">
        <v>35</v>
      </c>
      <c r="G52" s="7"/>
      <c r="H52" s="10">
        <f>H48+H44+H42+H38+H34+H30+H26+H22+H50+35</f>
        <v>2233109</v>
      </c>
      <c r="I52" s="10">
        <f>I48+I44+I42+I38+I34+I30+I26+I22+I50</f>
        <v>2160193</v>
      </c>
      <c r="J52" s="10">
        <f>H52-I52</f>
        <v>72916</v>
      </c>
      <c r="K52" s="14"/>
    </row>
    <row r="53" spans="2:11" ht="18.75">
      <c r="B53" s="10">
        <f>B14-B52</f>
        <v>-73744</v>
      </c>
      <c r="C53" s="10">
        <f>C14-C52</f>
        <v>-141435</v>
      </c>
      <c r="D53" s="10">
        <f>D14-D52</f>
        <v>67691</v>
      </c>
      <c r="E53" s="7"/>
      <c r="F53" s="7" t="s">
        <v>36</v>
      </c>
      <c r="G53" s="7"/>
      <c r="H53" s="10">
        <f>H14-H52</f>
        <v>238962</v>
      </c>
      <c r="I53" s="10">
        <f>I14-I52</f>
        <v>167367</v>
      </c>
      <c r="J53" s="10">
        <f>H53-I53</f>
        <v>71595</v>
      </c>
      <c r="K53" s="14"/>
    </row>
    <row r="54" spans="2:11">
      <c r="H54" s="12"/>
      <c r="I54" s="12"/>
      <c r="J54" s="12"/>
      <c r="K54" s="12"/>
    </row>
  </sheetData>
  <pageMargins left="0" right="0" top="0" bottom="0" header="0.05" footer="0.05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Financial Summary Rpt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Nancy McCloskey</cp:lastModifiedBy>
  <cp:lastPrinted>2014-02-17T17:41:18Z</cp:lastPrinted>
  <dcterms:created xsi:type="dcterms:W3CDTF">2012-11-05T20:18:57Z</dcterms:created>
  <dcterms:modified xsi:type="dcterms:W3CDTF">2014-02-17T17:41:21Z</dcterms:modified>
</cp:coreProperties>
</file>