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Sheet1!$F:$M,Sheet1!$1:$2</definedName>
    <definedName name="QB_COLUMN_59200" localSheetId="0" hidden="1">Sheet1!$A$2</definedName>
    <definedName name="QB_COLUMN_62220" localSheetId="0" hidden="1">Sheet1!$N$2</definedName>
    <definedName name="QB_COLUMN_76210" localSheetId="0" hidden="1">Sheet1!$C$2</definedName>
    <definedName name="QB_COLUMN_76230" localSheetId="0" hidden="1">Sheet1!$P$2</definedName>
    <definedName name="QB_COLUMN_76240" localSheetId="0" hidden="1">Sheet1!$T$2</definedName>
    <definedName name="QB_DATA_0" localSheetId="0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0" hidden="1">Sheet1!$27:$27,Sheet1!$28:$28,Sheet1!$29:$29,Sheet1!$30:$30,Sheet1!$31:$31,Sheet1!$32:$32,Sheet1!$34:$34,Sheet1!$36:$36,Sheet1!$37:$37,Sheet1!$38:$38,Sheet1!$39:$39,Sheet1!$40:$40,Sheet1!$41:$41,Sheet1!$42:$42,Sheet1!$43:$43,Sheet1!$44:$44</definedName>
    <definedName name="QB_DATA_10" localSheetId="0" hidden="1">Sheet1!$270:$270,Sheet1!$271:$271,Sheet1!$272:$272,Sheet1!$273:$273,Sheet1!$276:$276,Sheet1!$277:$277,Sheet1!$278:$278,Sheet1!$279:$279,Sheet1!$280:$280,Sheet1!$281:$281,Sheet1!$284:$284,Sheet1!$285:$285,Sheet1!$286:$286,Sheet1!$287:$287,Sheet1!$291:$291,Sheet1!$293:$293</definedName>
    <definedName name="QB_DATA_11" localSheetId="0" hidden="1">Sheet1!$294:$294,Sheet1!$295:$295,Sheet1!$296:$296,Sheet1!$297:$297,Sheet1!$298:$298,Sheet1!$300:$300,Sheet1!$301:$301,Sheet1!$302:$302,Sheet1!$303:$303,Sheet1!$304:$304</definedName>
    <definedName name="QB_DATA_2" localSheetId="0" hidden="1">Sheet1!$45:$45,Sheet1!$48:$48,Sheet1!$49:$49,Sheet1!$50:$50,Sheet1!$53:$53,Sheet1!$59:$59,Sheet1!$60:$60,Sheet1!$61:$61,Sheet1!$62:$62,Sheet1!$63:$63,Sheet1!$64:$64,Sheet1!$65:$65,Sheet1!$66:$66,Sheet1!$67:$67,Sheet1!$68:$68,Sheet1!$69:$69</definedName>
    <definedName name="QB_DATA_3" localSheetId="0" hidden="1">Sheet1!$70:$70,Sheet1!$71:$71,Sheet1!$72:$72,Sheet1!$73:$73,Sheet1!$75:$75,Sheet1!$76:$76,Sheet1!$77:$77,Sheet1!$78:$78,Sheet1!$79:$79,Sheet1!$82:$82,Sheet1!$83:$83,Sheet1!$86:$86,Sheet1!$87:$87,Sheet1!$88:$88,Sheet1!$89:$89,Sheet1!$92:$92</definedName>
    <definedName name="QB_DATA_4" localSheetId="0" hidden="1">Sheet1!$96:$96,Sheet1!$99:$99,Sheet1!$100:$100,Sheet1!$101:$101,Sheet1!$102:$102,Sheet1!$103:$103,Sheet1!$105:$105,Sheet1!$106:$106,Sheet1!$107:$107,Sheet1!$108:$108,Sheet1!$111:$111,Sheet1!$112:$112,Sheet1!$115:$115,Sheet1!$116:$116,Sheet1!$117:$117,Sheet1!$118:$118</definedName>
    <definedName name="QB_DATA_5" localSheetId="0" hidden="1">Sheet1!$119:$119,Sheet1!$120:$120,Sheet1!$123:$123,Sheet1!$124:$124,Sheet1!$127:$127,Sheet1!$128:$128,Sheet1!$134:$134,Sheet1!$135:$135,Sheet1!$136:$136,Sheet1!$137:$137,Sheet1!$138:$138,Sheet1!$139:$139,Sheet1!$141:$141,Sheet1!$142:$142,Sheet1!$143:$143,Sheet1!$146:$146</definedName>
    <definedName name="QB_DATA_6" localSheetId="0" hidden="1">Sheet1!$147:$147,Sheet1!$150:$150,Sheet1!$151:$151,Sheet1!$152:$152,Sheet1!$155:$155,Sheet1!$156:$156,Sheet1!$162:$162,Sheet1!$163:$163,Sheet1!$165:$165,Sheet1!$166:$166,Sheet1!$167:$167,Sheet1!$168:$168,Sheet1!$171:$171,Sheet1!$172:$172,Sheet1!$178:$178,Sheet1!$179:$179</definedName>
    <definedName name="QB_DATA_7" localSheetId="0" hidden="1">Sheet1!$180:$180,Sheet1!$182:$182,Sheet1!$183:$183,Sheet1!$186:$186,Sheet1!$187:$187,Sheet1!$190:$190,Sheet1!$195:$195,Sheet1!$197:$197,Sheet1!$198:$198,Sheet1!$199:$199,Sheet1!$200:$200,Sheet1!$203:$203,Sheet1!$204:$204,Sheet1!$205:$205,Sheet1!$208:$208,Sheet1!$212:$212</definedName>
    <definedName name="QB_DATA_8" localSheetId="0" hidden="1">Sheet1!$214:$214,Sheet1!$215:$215,Sheet1!$218:$218,Sheet1!$219:$219,Sheet1!$224:$224,Sheet1!$225:$225,Sheet1!$226:$226,Sheet1!$228:$228,Sheet1!$229:$229,Sheet1!$232:$232,Sheet1!$233:$233,Sheet1!$236:$236,Sheet1!$237:$237,Sheet1!$243:$243,Sheet1!$244:$244,Sheet1!$245:$245</definedName>
    <definedName name="QB_DATA_9" localSheetId="0" hidden="1">Sheet1!$246:$246,Sheet1!$247:$247,Sheet1!$248:$248,Sheet1!$249:$249,Sheet1!$251:$251,Sheet1!$257:$257,Sheet1!$258:$258,Sheet1!$259:$259,Sheet1!$260:$260,Sheet1!$261:$261,Sheet1!$264:$264,Sheet1!$265:$265,Sheet1!$266:$266,Sheet1!$267:$267,Sheet1!$268:$268,Sheet1!$269:$269</definedName>
    <definedName name="QB_FORMULA_0" localSheetId="0" hidden="1">Sheet1!$A$14,Sheet1!$C$14,Sheet1!$N$14,Sheet1!$P$14,Sheet1!$T$14,Sheet1!$A$22,Sheet1!$C$22,Sheet1!$N$22,Sheet1!$P$22,Sheet1!$T$22,Sheet1!$A$33,Sheet1!$C$33,Sheet1!$N$33,Sheet1!$P$33,Sheet1!$T$33,Sheet1!$A$46</definedName>
    <definedName name="QB_FORMULA_1" localSheetId="0" hidden="1">Sheet1!$C$46,Sheet1!$N$46,Sheet1!$P$46,Sheet1!$T$46,Sheet1!$A$51,Sheet1!$N$51,Sheet1!$T$51,Sheet1!$A$52,Sheet1!$C$52,Sheet1!$N$52,Sheet1!$P$52,Sheet1!$T$52,Sheet1!$A$54,Sheet1!$C$54,Sheet1!$N$54,Sheet1!$P$54</definedName>
    <definedName name="QB_FORMULA_10" localSheetId="0" hidden="1">Sheet1!$N$191,Sheet1!$P$191,Sheet1!$T$191,Sheet1!$A$192,Sheet1!$C$192,Sheet1!$N$192,Sheet1!$P$192,Sheet1!$T$192,Sheet1!$A$193,Sheet1!$C$193,Sheet1!$N$193,Sheet1!$P$193,Sheet1!$T$193,Sheet1!$A$201,Sheet1!$C$201,Sheet1!$N$201</definedName>
    <definedName name="QB_FORMULA_11" localSheetId="0" hidden="1">Sheet1!$P$201,Sheet1!$T$201,Sheet1!$A$206,Sheet1!$C$206,Sheet1!$N$206,Sheet1!$P$206,Sheet1!$T$206,Sheet1!$A$209,Sheet1!$C$209,Sheet1!$N$209,Sheet1!$P$209,Sheet1!$T$209,Sheet1!$A$210,Sheet1!$C$210,Sheet1!$N$210,Sheet1!$P$210</definedName>
    <definedName name="QB_FORMULA_12" localSheetId="0" hidden="1">Sheet1!$T$210,Sheet1!$A$216,Sheet1!$C$216,Sheet1!$N$216,Sheet1!$P$216,Sheet1!$T$216,Sheet1!$A$220,Sheet1!$C$220,Sheet1!$N$220,Sheet1!$P$220,Sheet1!$T$220,Sheet1!$A$221,Sheet1!$C$221,Sheet1!$N$221,Sheet1!$P$221,Sheet1!$T$221</definedName>
    <definedName name="QB_FORMULA_13" localSheetId="0" hidden="1">Sheet1!$A$230,Sheet1!$C$230,Sheet1!$N$230,Sheet1!$P$230,Sheet1!$T$230,Sheet1!$A$234,Sheet1!$C$234,Sheet1!$N$234,Sheet1!$P$234,Sheet1!$T$234,Sheet1!$A$239,Sheet1!$N$239,Sheet1!$A$240,Sheet1!$C$240,Sheet1!$N$240,Sheet1!$P$240</definedName>
    <definedName name="QB_FORMULA_14" localSheetId="0" hidden="1">Sheet1!$T$240,Sheet1!$A$241,Sheet1!$C$241,Sheet1!$N$241,Sheet1!$P$241,Sheet1!$T$241,Sheet1!$A$250,Sheet1!$C$250,Sheet1!$N$250,Sheet1!$P$250,Sheet1!$T$250,Sheet1!$A$252,Sheet1!$C$252,Sheet1!$N$252,Sheet1!$P$252,Sheet1!$T$252</definedName>
    <definedName name="QB_FORMULA_15" localSheetId="0" hidden="1">Sheet1!$A$253,Sheet1!$C$253,Sheet1!$N$253,Sheet1!$P$253,Sheet1!$T$253,Sheet1!$A$262,Sheet1!$C$262,Sheet1!$N$262,Sheet1!$P$262,Sheet1!$T$262,Sheet1!$A$274,Sheet1!$N$274,Sheet1!$A$282,Sheet1!$C$282,Sheet1!$N$282,Sheet1!$P$282</definedName>
    <definedName name="QB_FORMULA_16" localSheetId="0" hidden="1">Sheet1!$T$282,Sheet1!$A$288,Sheet1!$N$288,Sheet1!$A$289,Sheet1!$C$289,Sheet1!$N$289,Sheet1!$P$289,Sheet1!$T$289,Sheet1!$A$299,Sheet1!$C$299,Sheet1!$N$299,Sheet1!$P$299,Sheet1!$T$299,Sheet1!$A$305,Sheet1!$C$305,Sheet1!$N$305</definedName>
    <definedName name="QB_FORMULA_17" localSheetId="0" hidden="1">Sheet1!$P$305,Sheet1!$T$305,Sheet1!$A$306,Sheet1!$C$306,Sheet1!$N$306,Sheet1!$P$306,Sheet1!$T$306,Sheet1!$A$307,Sheet1!$C$307,Sheet1!$N$307,Sheet1!$P$307,Sheet1!$T$307</definedName>
    <definedName name="QB_FORMULA_2" localSheetId="0" hidden="1">Sheet1!$T$54,Sheet1!$A$55,Sheet1!$C$55,Sheet1!$N$55,Sheet1!$P$55,Sheet1!$T$55,Sheet1!$A$80,Sheet1!$C$80,Sheet1!$N$80,Sheet1!$P$80,Sheet1!$T$80,Sheet1!$A$84,Sheet1!$C$84,Sheet1!$N$84,Sheet1!$P$84,Sheet1!$T$84</definedName>
    <definedName name="QB_FORMULA_3" localSheetId="0" hidden="1">Sheet1!$A$90,Sheet1!$C$90,Sheet1!$N$90,Sheet1!$P$90,Sheet1!$T$90,Sheet1!$A$93,Sheet1!$N$93,Sheet1!$T$93,Sheet1!$A$94,Sheet1!$C$94,Sheet1!$N$94,Sheet1!$P$94,Sheet1!$T$94,Sheet1!$A$95,Sheet1!$C$95,Sheet1!$N$95</definedName>
    <definedName name="QB_FORMULA_4" localSheetId="0" hidden="1">Sheet1!$P$95,Sheet1!$T$95,Sheet1!$A$109,Sheet1!$C$109,Sheet1!$N$109,Sheet1!$P$109,Sheet1!$T$109,Sheet1!$A$113,Sheet1!$C$113,Sheet1!$N$113,Sheet1!$P$113,Sheet1!$T$113,Sheet1!$A$121,Sheet1!$C$121,Sheet1!$N$121,Sheet1!$P$121</definedName>
    <definedName name="QB_FORMULA_5" localSheetId="0" hidden="1">Sheet1!$T$121,Sheet1!$A$125,Sheet1!$N$125,Sheet1!$A$129,Sheet1!$C$129,Sheet1!$N$129,Sheet1!$P$129,Sheet1!$T$129,Sheet1!$A$130,Sheet1!$C$130,Sheet1!$N$130,Sheet1!$P$130,Sheet1!$T$130,Sheet1!$A$131,Sheet1!$C$131,Sheet1!$N$131</definedName>
    <definedName name="QB_FORMULA_6" localSheetId="0" hidden="1">Sheet1!$P$131,Sheet1!$T$131,Sheet1!$A$144,Sheet1!$C$144,Sheet1!$N$144,Sheet1!$P$144,Sheet1!$T$144,Sheet1!$A$148,Sheet1!$C$148,Sheet1!$N$148,Sheet1!$P$148,Sheet1!$T$148,Sheet1!$A$153,Sheet1!$C$153,Sheet1!$N$153,Sheet1!$P$153</definedName>
    <definedName name="QB_FORMULA_7" localSheetId="0" hidden="1">Sheet1!$T$153,Sheet1!$A$157,Sheet1!$C$157,Sheet1!$N$157,Sheet1!$P$157,Sheet1!$T$157,Sheet1!$A$158,Sheet1!$C$158,Sheet1!$N$158,Sheet1!$P$158,Sheet1!$T$158,Sheet1!$A$159,Sheet1!$C$159,Sheet1!$N$159,Sheet1!$P$159,Sheet1!$T$159</definedName>
    <definedName name="QB_FORMULA_8" localSheetId="0" hidden="1">Sheet1!$A$169,Sheet1!$C$169,Sheet1!$N$169,Sheet1!$P$169,Sheet1!$T$169,Sheet1!$A$173,Sheet1!$C$173,Sheet1!$N$173,Sheet1!$P$173,Sheet1!$T$173,Sheet1!$A$174,Sheet1!$C$174,Sheet1!$N$174,Sheet1!$P$174,Sheet1!$T$174,Sheet1!$A$175</definedName>
    <definedName name="QB_FORMULA_9" localSheetId="0" hidden="1">Sheet1!$C$175,Sheet1!$N$175,Sheet1!$P$175,Sheet1!$T$175,Sheet1!$A$184,Sheet1!$C$184,Sheet1!$N$184,Sheet1!$P$184,Sheet1!$T$184,Sheet1!$A$188,Sheet1!$C$188,Sheet1!$N$188,Sheet1!$P$188,Sheet1!$T$188,Sheet1!$A$191,Sheet1!$C$191</definedName>
    <definedName name="QB_ROW_103260" localSheetId="0" hidden="1">Sheet1!$L$32</definedName>
    <definedName name="QB_ROW_104250" localSheetId="0" hidden="1">Sheet1!$K$34</definedName>
    <definedName name="QB_ROW_107260" localSheetId="0" hidden="1">Sheet1!$L$36</definedName>
    <definedName name="QB_ROW_110240" localSheetId="0" hidden="1">Sheet1!$J$276</definedName>
    <definedName name="QB_ROW_112260" localSheetId="0" hidden="1">Sheet1!$L$39</definedName>
    <definedName name="QB_ROW_113260" localSheetId="0" hidden="1">Sheet1!$L$40</definedName>
    <definedName name="QB_ROW_116260" localSheetId="0" hidden="1">Sheet1!$L$41</definedName>
    <definedName name="QB_ROW_119260" localSheetId="0" hidden="1">Sheet1!$L$42</definedName>
    <definedName name="QB_ROW_123240" localSheetId="0" hidden="1">Sheet1!$J$266</definedName>
    <definedName name="QB_ROW_124260" localSheetId="0" hidden="1">Sheet1!$L$43</definedName>
    <definedName name="QB_ROW_125260" localSheetId="0" hidden="1">Sheet1!$L$44</definedName>
    <definedName name="QB_ROW_151270" localSheetId="0" hidden="1">Sheet1!$M$87</definedName>
    <definedName name="QB_ROW_153270" localSheetId="0" hidden="1">Sheet1!$M$88</definedName>
    <definedName name="QB_ROW_156270" localSheetId="0" hidden="1">Sheet1!$M$75</definedName>
    <definedName name="QB_ROW_158270" localSheetId="0" hidden="1">Sheet1!$M$76</definedName>
    <definedName name="QB_ROW_160270" localSheetId="0" hidden="1">Sheet1!$M$92</definedName>
    <definedName name="QB_ROW_161270" localSheetId="0" hidden="1">Sheet1!$M$82</definedName>
    <definedName name="QB_ROW_16250" localSheetId="0" hidden="1">Sheet1!$K$6</definedName>
    <definedName name="QB_ROW_163270" localSheetId="0" hidden="1">Sheet1!$M$77</definedName>
    <definedName name="QB_ROW_164270" localSheetId="0" hidden="1">Sheet1!$M$78</definedName>
    <definedName name="QB_ROW_166270" localSheetId="0" hidden="1">Sheet1!$M$79</definedName>
    <definedName name="QB_ROW_167270" localSheetId="0" hidden="1">Sheet1!$M$89</definedName>
    <definedName name="QB_ROW_168260" localSheetId="0" hidden="1">Sheet1!$L$63</definedName>
    <definedName name="QB_ROW_169260" localSheetId="0" hidden="1">Sheet1!$L$66</definedName>
    <definedName name="QB_ROW_172260" localSheetId="0" hidden="1">Sheet1!$L$68</definedName>
    <definedName name="QB_ROW_175260" localSheetId="0" hidden="1">Sheet1!$L$69</definedName>
    <definedName name="QB_ROW_176260" localSheetId="0" hidden="1">Sheet1!$L$70</definedName>
    <definedName name="QB_ROW_177270" localSheetId="0" hidden="1">Sheet1!$M$83</definedName>
    <definedName name="QB_ROW_179260" localSheetId="0" hidden="1">Sheet1!$L$60</definedName>
    <definedName name="QB_ROW_182260" localSheetId="0" hidden="1">Sheet1!$L$61</definedName>
    <definedName name="QB_ROW_18301" localSheetId="0" hidden="1">Sheet1!$F$307</definedName>
    <definedName name="QB_ROW_183260" localSheetId="0" hidden="1">Sheet1!$L$62</definedName>
    <definedName name="QB_ROW_187260" localSheetId="0" hidden="1">Sheet1!$L$65</definedName>
    <definedName name="QB_ROW_188260" localSheetId="0" hidden="1">Sheet1!$L$64</definedName>
    <definedName name="QB_ROW_189270" localSheetId="0" hidden="1">Sheet1!$M$115</definedName>
    <definedName name="QB_ROW_19011" localSheetId="0" hidden="1">Sheet1!$G$3</definedName>
    <definedName name="QB_ROW_190270" localSheetId="0" hidden="1">Sheet1!$M$116</definedName>
    <definedName name="QB_ROW_191260" localSheetId="0" hidden="1">Sheet1!$L$99</definedName>
    <definedName name="QB_ROW_19260" localSheetId="0" hidden="1">Sheet1!$L$59</definedName>
    <definedName name="QB_ROW_19311" localSheetId="0" hidden="1">Sheet1!$G$253</definedName>
    <definedName name="QB_ROW_193270" localSheetId="0" hidden="1">Sheet1!$M$117</definedName>
    <definedName name="QB_ROW_196270" localSheetId="0" hidden="1">Sheet1!$M$105</definedName>
    <definedName name="QB_ROW_197260" localSheetId="0" hidden="1">Sheet1!$L$101</definedName>
    <definedName name="QB_ROW_200270" localSheetId="0" hidden="1">Sheet1!$M$127</definedName>
    <definedName name="QB_ROW_20031" localSheetId="0" hidden="1">Sheet1!$I$4</definedName>
    <definedName name="QB_ROW_201270" localSheetId="0" hidden="1">Sheet1!$M$128</definedName>
    <definedName name="QB_ROW_202270" localSheetId="0" hidden="1">Sheet1!$M$111</definedName>
    <definedName name="QB_ROW_20331" localSheetId="0" hidden="1">Sheet1!$I$54</definedName>
    <definedName name="QB_ROW_204270" localSheetId="0" hidden="1">Sheet1!$M$106</definedName>
    <definedName name="QB_ROW_205270" localSheetId="0" hidden="1">Sheet1!$M$107</definedName>
    <definedName name="QB_ROW_207270" localSheetId="0" hidden="1">Sheet1!$M$108</definedName>
    <definedName name="QB_ROW_209270" localSheetId="0" hidden="1">Sheet1!$M$119</definedName>
    <definedName name="QB_ROW_210260" localSheetId="0" hidden="1">Sheet1!$L$102</definedName>
    <definedName name="QB_ROW_21031" localSheetId="0" hidden="1">Sheet1!$I$56</definedName>
    <definedName name="QB_ROW_212260" localSheetId="0" hidden="1">Sheet1!$L$103</definedName>
    <definedName name="QB_ROW_21331" localSheetId="0" hidden="1">Sheet1!$I$252</definedName>
    <definedName name="QB_ROW_216270" localSheetId="0" hidden="1">Sheet1!$M$112</definedName>
    <definedName name="QB_ROW_22011" localSheetId="0" hidden="1">Sheet1!$G$254</definedName>
    <definedName name="QB_ROW_22311" localSheetId="0" hidden="1">Sheet1!$G$306</definedName>
    <definedName name="QB_ROW_224270" localSheetId="0" hidden="1">Sheet1!$M$150</definedName>
    <definedName name="QB_ROW_225270" localSheetId="0" hidden="1">Sheet1!$M$151</definedName>
    <definedName name="QB_ROW_227270" localSheetId="0" hidden="1">Sheet1!$M$152</definedName>
    <definedName name="QB_ROW_23021" localSheetId="0" hidden="1">Sheet1!$H$255</definedName>
    <definedName name="QB_ROW_231270" localSheetId="0" hidden="1">Sheet1!$M$141</definedName>
    <definedName name="QB_ROW_23321" localSheetId="0" hidden="1">Sheet1!$H$289</definedName>
    <definedName name="QB_ROW_233270" localSheetId="0" hidden="1">Sheet1!$M$155</definedName>
    <definedName name="QB_ROW_234270" localSheetId="0" hidden="1">Sheet1!$M$156</definedName>
    <definedName name="QB_ROW_235270" localSheetId="0" hidden="1">Sheet1!$M$146</definedName>
    <definedName name="QB_ROW_237270" localSheetId="0" hidden="1">Sheet1!$M$142</definedName>
    <definedName name="QB_ROW_238260" localSheetId="0" hidden="1">Sheet1!$L$134</definedName>
    <definedName name="QB_ROW_239270" localSheetId="0" hidden="1">Sheet1!$M$143</definedName>
    <definedName name="QB_ROW_24021" localSheetId="0" hidden="1">Sheet1!$H$290</definedName>
    <definedName name="QB_ROW_240260" localSheetId="0" hidden="1">Sheet1!$L$135</definedName>
    <definedName name="QB_ROW_241260" localSheetId="0" hidden="1">Sheet1!$L$136</definedName>
    <definedName name="QB_ROW_24321" localSheetId="0" hidden="1">Sheet1!$H$305</definedName>
    <definedName name="QB_ROW_244270" localSheetId="0" hidden="1">Sheet1!$M$147</definedName>
    <definedName name="QB_ROW_246260" localSheetId="0" hidden="1">Sheet1!$L$137</definedName>
    <definedName name="QB_ROW_248260" localSheetId="0" hidden="1">Sheet1!$L$139</definedName>
    <definedName name="QB_ROW_251270" localSheetId="0" hidden="1">Sheet1!$M$171</definedName>
    <definedName name="QB_ROW_253270" localSheetId="0" hidden="1">Sheet1!$M$172</definedName>
    <definedName name="QB_ROW_256270" localSheetId="0" hidden="1">Sheet1!$M$165</definedName>
    <definedName name="QB_ROW_258270" localSheetId="0" hidden="1">Sheet1!$M$167</definedName>
    <definedName name="QB_ROW_259270" localSheetId="0" hidden="1">Sheet1!$M$168</definedName>
    <definedName name="QB_ROW_263260" localSheetId="0" hidden="1">Sheet1!$L$163</definedName>
    <definedName name="QB_ROW_264270" localSheetId="0" hidden="1">Sheet1!$M$186</definedName>
    <definedName name="QB_ROW_266260" localSheetId="0" hidden="1">Sheet1!$L$179</definedName>
    <definedName name="QB_ROW_268270" localSheetId="0" hidden="1">Sheet1!$M$187</definedName>
    <definedName name="QB_ROW_271270" localSheetId="0" hidden="1">Sheet1!$M$182</definedName>
    <definedName name="QB_ROW_275270" localSheetId="0" hidden="1">Sheet1!$M$190</definedName>
    <definedName name="QB_ROW_276260" localSheetId="0" hidden="1">Sheet1!$L$178</definedName>
    <definedName name="QB_ROW_279270" localSheetId="0" hidden="1">Sheet1!$M$183</definedName>
    <definedName name="QB_ROW_281260" localSheetId="0" hidden="1">Sheet1!$L$180</definedName>
    <definedName name="QB_ROW_286260" localSheetId="0" hidden="1">Sheet1!$L$203</definedName>
    <definedName name="QB_ROW_287260" localSheetId="0" hidden="1">Sheet1!$L$204</definedName>
    <definedName name="QB_ROW_289260" localSheetId="0" hidden="1">Sheet1!$L$205</definedName>
    <definedName name="QB_ROW_292260" localSheetId="0" hidden="1">Sheet1!$L$197</definedName>
    <definedName name="QB_ROW_295260" localSheetId="0" hidden="1">Sheet1!$L$198</definedName>
    <definedName name="QB_ROW_296260" localSheetId="0" hidden="1">Sheet1!$L$208</definedName>
    <definedName name="QB_ROW_298260" localSheetId="0" hidden="1">Sheet1!$L$199</definedName>
    <definedName name="QB_ROW_299260" localSheetId="0" hidden="1">Sheet1!$L$200</definedName>
    <definedName name="QB_ROW_300250" localSheetId="0" hidden="1">Sheet1!$K$195</definedName>
    <definedName name="QB_ROW_304260" localSheetId="0" hidden="1">Sheet1!$L$214</definedName>
    <definedName name="QB_ROW_305260" localSheetId="0" hidden="1">Sheet1!$L$218</definedName>
    <definedName name="QB_ROW_307260" localSheetId="0" hidden="1">Sheet1!$L$215</definedName>
    <definedName name="QB_ROW_310260" localSheetId="0" hidden="1">Sheet1!$L$219</definedName>
    <definedName name="QB_ROW_311270" localSheetId="0" hidden="1">Sheet1!$M$232</definedName>
    <definedName name="QB_ROW_313260" localSheetId="0" hidden="1">Sheet1!$L$224</definedName>
    <definedName name="QB_ROW_315270" localSheetId="0" hidden="1">Sheet1!$M$233</definedName>
    <definedName name="QB_ROW_316270" localSheetId="0" hidden="1">Sheet1!$M$228</definedName>
    <definedName name="QB_ROW_318270" localSheetId="0" hidden="1">Sheet1!$M$229</definedName>
    <definedName name="QB_ROW_320260" localSheetId="0" hidden="1">Sheet1!$L$225</definedName>
    <definedName name="QB_ROW_321260" localSheetId="0" hidden="1">Sheet1!$L$226</definedName>
    <definedName name="QB_ROW_336270" localSheetId="0" hidden="1">Sheet1!$M$166</definedName>
    <definedName name="QB_ROW_337240" localSheetId="0" hidden="1">Sheet1!$J$251</definedName>
    <definedName name="QB_ROW_338260" localSheetId="0" hidden="1">Sheet1!$L$138</definedName>
    <definedName name="QB_ROW_345260" localSheetId="0" hidden="1">Sheet1!$L$26</definedName>
    <definedName name="QB_ROW_347260" localSheetId="0" hidden="1">Sheet1!$L$72</definedName>
    <definedName name="QB_ROW_355250" localSheetId="0" hidden="1">Sheet1!$K$245</definedName>
    <definedName name="QB_ROW_370260" localSheetId="0" hidden="1">Sheet1!$L$38</definedName>
    <definedName name="QB_ROW_376250" localSheetId="0" hidden="1">Sheet1!$K$7</definedName>
    <definedName name="QB_ROW_384260" localSheetId="0" hidden="1">Sheet1!$L$31</definedName>
    <definedName name="QB_ROW_385060" localSheetId="0" hidden="1">Sheet1!$L$126</definedName>
    <definedName name="QB_ROW_385360" localSheetId="0" hidden="1">Sheet1!$L$129</definedName>
    <definedName name="QB_ROW_386040" localSheetId="0" hidden="1">Sheet1!$J$97</definedName>
    <definedName name="QB_ROW_386340" localSheetId="0" hidden="1">Sheet1!$J$131</definedName>
    <definedName name="QB_ROW_387050" localSheetId="0" hidden="1">Sheet1!$K$98</definedName>
    <definedName name="QB_ROW_387350" localSheetId="0" hidden="1">Sheet1!$K$130</definedName>
    <definedName name="QB_ROW_389060" localSheetId="0" hidden="1">Sheet1!$L$110</definedName>
    <definedName name="QB_ROW_389360" localSheetId="0" hidden="1">Sheet1!$L$113</definedName>
    <definedName name="QB_ROW_390050" localSheetId="0" hidden="1">Sheet1!$K$58</definedName>
    <definedName name="QB_ROW_390350" localSheetId="0" hidden="1">Sheet1!$K$94</definedName>
    <definedName name="QB_ROW_391060" localSheetId="0" hidden="1">Sheet1!$L$104</definedName>
    <definedName name="QB_ROW_391360" localSheetId="0" hidden="1">Sheet1!$L$109</definedName>
    <definedName name="QB_ROW_392060" localSheetId="0" hidden="1">Sheet1!$L$114</definedName>
    <definedName name="QB_ROW_392360" localSheetId="0" hidden="1">Sheet1!$L$121</definedName>
    <definedName name="QB_ROW_393040" localSheetId="0" hidden="1">Sheet1!$J$132</definedName>
    <definedName name="QB_ROW_393340" localSheetId="0" hidden="1">Sheet1!$J$159</definedName>
    <definedName name="QB_ROW_395050" localSheetId="0" hidden="1">Sheet1!$K$133</definedName>
    <definedName name="QB_ROW_395350" localSheetId="0" hidden="1">Sheet1!$K$158</definedName>
    <definedName name="QB_ROW_397040" localSheetId="0" hidden="1">Sheet1!$J$160</definedName>
    <definedName name="QB_ROW_397340" localSheetId="0" hidden="1">Sheet1!$J$175</definedName>
    <definedName name="QB_ROW_398050" localSheetId="0" hidden="1">Sheet1!$K$177</definedName>
    <definedName name="QB_ROW_398350" localSheetId="0" hidden="1">Sheet1!$K$192</definedName>
    <definedName name="QB_ROW_399050" localSheetId="0" hidden="1">Sheet1!$K$161</definedName>
    <definedName name="QB_ROW_399350" localSheetId="0" hidden="1">Sheet1!$K$174</definedName>
    <definedName name="QB_ROW_401040" localSheetId="0" hidden="1">Sheet1!$J$194</definedName>
    <definedName name="QB_ROW_401340" localSheetId="0" hidden="1">Sheet1!$J$210</definedName>
    <definedName name="QB_ROW_402040" localSheetId="0" hidden="1">Sheet1!$J$211</definedName>
    <definedName name="QB_ROW_402340" localSheetId="0" hidden="1">Sheet1!$J$221</definedName>
    <definedName name="QB_ROW_403040" localSheetId="0" hidden="1">Sheet1!$J$222</definedName>
    <definedName name="QB_ROW_403340" localSheetId="0" hidden="1">Sheet1!$J$241</definedName>
    <definedName name="QB_ROW_404040" localSheetId="0" hidden="1">Sheet1!$J$5</definedName>
    <definedName name="QB_ROW_404340" localSheetId="0" hidden="1">Sheet1!$J$52</definedName>
    <definedName name="QB_ROW_406060" localSheetId="0" hidden="1">Sheet1!$L$149</definedName>
    <definedName name="QB_ROW_406360" localSheetId="0" hidden="1">Sheet1!$L$153</definedName>
    <definedName name="QB_ROW_407060" localSheetId="0" hidden="1">Sheet1!$L$154</definedName>
    <definedName name="QB_ROW_407360" localSheetId="0" hidden="1">Sheet1!$L$157</definedName>
    <definedName name="QB_ROW_408060" localSheetId="0" hidden="1">Sheet1!$L$140</definedName>
    <definedName name="QB_ROW_408360" localSheetId="0" hidden="1">Sheet1!$L$144</definedName>
    <definedName name="QB_ROW_409060" localSheetId="0" hidden="1">Sheet1!$L$145</definedName>
    <definedName name="QB_ROW_409360" localSheetId="0" hidden="1">Sheet1!$L$148</definedName>
    <definedName name="QB_ROW_410060" localSheetId="0" hidden="1">Sheet1!$L$74</definedName>
    <definedName name="QB_ROW_410360" localSheetId="0" hidden="1">Sheet1!$L$80</definedName>
    <definedName name="QB_ROW_411060" localSheetId="0" hidden="1">Sheet1!$L$81</definedName>
    <definedName name="QB_ROW_411360" localSheetId="0" hidden="1">Sheet1!$L$84</definedName>
    <definedName name="QB_ROW_412060" localSheetId="0" hidden="1">Sheet1!$L$85</definedName>
    <definedName name="QB_ROW_412360" localSheetId="0" hidden="1">Sheet1!$L$90</definedName>
    <definedName name="QB_ROW_413060" localSheetId="0" hidden="1">Sheet1!$L$91</definedName>
    <definedName name="QB_ROW_413360" localSheetId="0" hidden="1">Sheet1!$L$93</definedName>
    <definedName name="QB_ROW_414060" localSheetId="0" hidden="1">Sheet1!$L$164</definedName>
    <definedName name="QB_ROW_414360" localSheetId="0" hidden="1">Sheet1!$L$169</definedName>
    <definedName name="QB_ROW_416060" localSheetId="0" hidden="1">Sheet1!$L$170</definedName>
    <definedName name="QB_ROW_416360" localSheetId="0" hidden="1">Sheet1!$L$173</definedName>
    <definedName name="QB_ROW_418060" localSheetId="0" hidden="1">Sheet1!$L$181</definedName>
    <definedName name="QB_ROW_418360" localSheetId="0" hidden="1">Sheet1!$L$184</definedName>
    <definedName name="QB_ROW_419060" localSheetId="0" hidden="1">Sheet1!$L$189</definedName>
    <definedName name="QB_ROW_419360" localSheetId="0" hidden="1">Sheet1!$L$191</definedName>
    <definedName name="QB_ROW_420060" localSheetId="0" hidden="1">Sheet1!$L$185</definedName>
    <definedName name="QB_ROW_420360" localSheetId="0" hidden="1">Sheet1!$L$188</definedName>
    <definedName name="QB_ROW_421050" localSheetId="0" hidden="1">Sheet1!$K$196</definedName>
    <definedName name="QB_ROW_421350" localSheetId="0" hidden="1">Sheet1!$K$201</definedName>
    <definedName name="QB_ROW_422050" localSheetId="0" hidden="1">Sheet1!$K$202</definedName>
    <definedName name="QB_ROW_422350" localSheetId="0" hidden="1">Sheet1!$K$206</definedName>
    <definedName name="QB_ROW_423050" localSheetId="0" hidden="1">Sheet1!$K$207</definedName>
    <definedName name="QB_ROW_423350" localSheetId="0" hidden="1">Sheet1!$K$209</definedName>
    <definedName name="QB_ROW_424050" localSheetId="0" hidden="1">Sheet1!$K$217</definedName>
    <definedName name="QB_ROW_424350" localSheetId="0" hidden="1">Sheet1!$K$220</definedName>
    <definedName name="QB_ROW_425050" localSheetId="0" hidden="1">Sheet1!$K$213</definedName>
    <definedName name="QB_ROW_425350" localSheetId="0" hidden="1">Sheet1!$K$216</definedName>
    <definedName name="QB_ROW_426060" localSheetId="0" hidden="1">Sheet1!$L$227</definedName>
    <definedName name="QB_ROW_426360" localSheetId="0" hidden="1">Sheet1!$L$230</definedName>
    <definedName name="QB_ROW_428060" localSheetId="0" hidden="1">Sheet1!$L$231</definedName>
    <definedName name="QB_ROW_428360" localSheetId="0" hidden="1">Sheet1!$L$234</definedName>
    <definedName name="QB_ROW_429050" localSheetId="0" hidden="1">Sheet1!$K$223</definedName>
    <definedName name="QB_ROW_429350" localSheetId="0" hidden="1">Sheet1!$K$240</definedName>
    <definedName name="QB_ROW_431040" localSheetId="0" hidden="1">Sheet1!$J$57</definedName>
    <definedName name="QB_ROW_431340" localSheetId="0" hidden="1">Sheet1!$J$95</definedName>
    <definedName name="QB_ROW_433040" localSheetId="0" hidden="1">Sheet1!$J$176</definedName>
    <definedName name="QB_ROW_433340" localSheetId="0" hidden="1">Sheet1!$J$193</definedName>
    <definedName name="QB_ROW_440260" localSheetId="0" hidden="1">Sheet1!$L$49</definedName>
    <definedName name="QB_ROW_449260" localSheetId="0" hidden="1">Sheet1!$L$67</definedName>
    <definedName name="QB_ROW_451260" localSheetId="0" hidden="1">Sheet1!$L$73</definedName>
    <definedName name="QB_ROW_456050" localSheetId="0" hidden="1">Sheet1!$K$8</definedName>
    <definedName name="QB_ROW_456260" localSheetId="0" hidden="1">Sheet1!$L$13</definedName>
    <definedName name="QB_ROW_456350" localSheetId="0" hidden="1">Sheet1!$K$14</definedName>
    <definedName name="QB_ROW_457050" localSheetId="0" hidden="1">Sheet1!$K$19</definedName>
    <definedName name="QB_ROW_457350" localSheetId="0" hidden="1">Sheet1!$K$22</definedName>
    <definedName name="QB_ROW_458260" localSheetId="0" hidden="1">Sheet1!$L$48</definedName>
    <definedName name="QB_ROW_459050" localSheetId="0" hidden="1">Sheet1!$K$35</definedName>
    <definedName name="QB_ROW_459260" localSheetId="0" hidden="1">Sheet1!$L$45</definedName>
    <definedName name="QB_ROW_459350" localSheetId="0" hidden="1">Sheet1!$K$46</definedName>
    <definedName name="QB_ROW_461260" localSheetId="0" hidden="1">Sheet1!$L$28</definedName>
    <definedName name="QB_ROW_477030" localSheetId="0" hidden="1">Sheet1!$I$275</definedName>
    <definedName name="QB_ROW_477330" localSheetId="0" hidden="1">Sheet1!$I$282</definedName>
    <definedName name="QB_ROW_495240" localSheetId="0" hidden="1">Sheet1!$J$264</definedName>
    <definedName name="QB_ROW_503260" localSheetId="0" hidden="1">Sheet1!$L$37</definedName>
    <definedName name="QB_ROW_506250" localSheetId="0" hidden="1">Sheet1!$K$246</definedName>
    <definedName name="QB_ROW_509240" localSheetId="0" hidden="1">Sheet1!$J$284</definedName>
    <definedName name="QB_ROW_520240" localSheetId="0" hidden="1">Sheet1!$J$53</definedName>
    <definedName name="QB_ROW_532260" localSheetId="0" hidden="1">Sheet1!$L$71</definedName>
    <definedName name="QB_ROW_596030" localSheetId="0" hidden="1">Sheet1!$I$263</definedName>
    <definedName name="QB_ROW_596330" localSheetId="0" hidden="1">Sheet1!$I$274</definedName>
    <definedName name="QB_ROW_597030" localSheetId="0" hidden="1">Sheet1!$I$283</definedName>
    <definedName name="QB_ROW_597330" localSheetId="0" hidden="1">Sheet1!$I$288</definedName>
    <definedName name="QB_ROW_598240" localSheetId="0" hidden="1">Sheet1!$J$265</definedName>
    <definedName name="QB_ROW_599240" localSheetId="0" hidden="1">Sheet1!$J$267</definedName>
    <definedName name="QB_ROW_600030" localSheetId="0" hidden="1">Sheet1!$I$256</definedName>
    <definedName name="QB_ROW_600330" localSheetId="0" hidden="1">Sheet1!$I$262</definedName>
    <definedName name="QB_ROW_602240" localSheetId="0" hidden="1">Sheet1!$J$277</definedName>
    <definedName name="QB_ROW_607260" localSheetId="0" hidden="1">Sheet1!$L$100</definedName>
    <definedName name="QB_ROW_609250" localSheetId="0" hidden="1">Sheet1!$K$212</definedName>
    <definedName name="QB_ROW_610240" localSheetId="0" hidden="1">Sheet1!$J$285</definedName>
    <definedName name="QB_ROW_613240" localSheetId="0" hidden="1">Sheet1!$J$268</definedName>
    <definedName name="QB_ROW_614270" localSheetId="0" hidden="1">Sheet1!$M$120</definedName>
    <definedName name="QB_ROW_615240" localSheetId="0" hidden="1">Sheet1!$J$269</definedName>
    <definedName name="QB_ROW_616270" localSheetId="0" hidden="1">Sheet1!$M$118</definedName>
    <definedName name="QB_ROW_619040" localSheetId="0" hidden="1">Sheet1!$J$242</definedName>
    <definedName name="QB_ROW_619340" localSheetId="0" hidden="1">Sheet1!$J$250</definedName>
    <definedName name="QB_ROW_620250" localSheetId="0" hidden="1">Sheet1!$K$243</definedName>
    <definedName name="QB_ROW_621250" localSheetId="0" hidden="1">Sheet1!$K$244</definedName>
    <definedName name="QB_ROW_622260" localSheetId="0" hidden="1">Sheet1!$L$162</definedName>
    <definedName name="QB_ROW_637240" localSheetId="0" hidden="1">Sheet1!$J$271</definedName>
    <definedName name="QB_ROW_638240" localSheetId="0" hidden="1">Sheet1!$J$257</definedName>
    <definedName name="QB_ROW_640240" localSheetId="0" hidden="1">Sheet1!$J$270</definedName>
    <definedName name="QB_ROW_641240" localSheetId="0" hidden="1">Sheet1!$J$279</definedName>
    <definedName name="QB_ROW_642240" localSheetId="0" hidden="1">Sheet1!$J$278</definedName>
    <definedName name="QB_ROW_647240" localSheetId="0" hidden="1">Sheet1!$J$286</definedName>
    <definedName name="QB_ROW_648240" localSheetId="0" hidden="1">Sheet1!$J$273</definedName>
    <definedName name="QB_ROW_649240" localSheetId="0" hidden="1">Sheet1!$J$272</definedName>
    <definedName name="QB_ROW_650240" localSheetId="0" hidden="1">Sheet1!$J$287</definedName>
    <definedName name="QB_ROW_654240" localSheetId="0" hidden="1">Sheet1!$J$293</definedName>
    <definedName name="QB_ROW_667230" localSheetId="0" hidden="1">Sheet1!$I$291</definedName>
    <definedName name="QB_ROW_669240" localSheetId="0" hidden="1">Sheet1!$J$258</definedName>
    <definedName name="QB_ROW_670240" localSheetId="0" hidden="1">Sheet1!$J$259</definedName>
    <definedName name="QB_ROW_672240" localSheetId="0" hidden="1">Sheet1!$J$280</definedName>
    <definedName name="QB_ROW_673240" localSheetId="0" hidden="1">Sheet1!$J$281</definedName>
    <definedName name="QB_ROW_676240" localSheetId="0" hidden="1">Sheet1!$J$260</definedName>
    <definedName name="QB_ROW_677240" localSheetId="0" hidden="1">Sheet1!$J$261</definedName>
    <definedName name="QB_ROW_683230" localSheetId="0" hidden="1">Sheet1!$I$300</definedName>
    <definedName name="QB_ROW_684230" localSheetId="0" hidden="1">Sheet1!$I$302</definedName>
    <definedName name="QB_ROW_687230" localSheetId="0" hidden="1">Sheet1!$I$301</definedName>
    <definedName name="QB_ROW_688230" localSheetId="0" hidden="1">Sheet1!$I$303</definedName>
    <definedName name="QB_ROW_691230" localSheetId="0" hidden="1">Sheet1!$I$304</definedName>
    <definedName name="QB_ROW_693250" localSheetId="0" hidden="1">Sheet1!$K$247</definedName>
    <definedName name="QB_ROW_694250" localSheetId="0" hidden="1">Sheet1!$K$248</definedName>
    <definedName name="QB_ROW_695250" localSheetId="0" hidden="1">Sheet1!$K$249</definedName>
    <definedName name="QB_ROW_698240" localSheetId="0" hidden="1">Sheet1!$J$295</definedName>
    <definedName name="QB_ROW_700050" localSheetId="0" hidden="1">Sheet1!$K$47</definedName>
    <definedName name="QB_ROW_700350" localSheetId="0" hidden="1">Sheet1!$K$51</definedName>
    <definedName name="QB_ROW_701260" localSheetId="0" hidden="1">Sheet1!$L$50</definedName>
    <definedName name="QB_ROW_708240" localSheetId="0" hidden="1">Sheet1!$J$297</definedName>
    <definedName name="QB_ROW_709030" localSheetId="0" hidden="1">Sheet1!$I$292</definedName>
    <definedName name="QB_ROW_709240" localSheetId="0" hidden="1">Sheet1!$J$298</definedName>
    <definedName name="QB_ROW_709330" localSheetId="0" hidden="1">Sheet1!$I$299</definedName>
    <definedName name="QB_ROW_711050" localSheetId="0" hidden="1">Sheet1!$K$24</definedName>
    <definedName name="QB_ROW_711350" localSheetId="0" hidden="1">Sheet1!$K$33</definedName>
    <definedName name="QB_ROW_714060" localSheetId="0" hidden="1">Sheet1!$L$122</definedName>
    <definedName name="QB_ROW_714360" localSheetId="0" hidden="1">Sheet1!$L$125</definedName>
    <definedName name="QB_ROW_715270" localSheetId="0" hidden="1">Sheet1!$M$123</definedName>
    <definedName name="QB_ROW_717270" localSheetId="0" hidden="1">Sheet1!$M$124</definedName>
    <definedName name="QB_ROW_718060" localSheetId="0" hidden="1">Sheet1!$L$235</definedName>
    <definedName name="QB_ROW_718360" localSheetId="0" hidden="1">Sheet1!$L$239</definedName>
    <definedName name="QB_ROW_719270" localSheetId="0" hidden="1">Sheet1!$M$236</definedName>
    <definedName name="QB_ROW_720270" localSheetId="0" hidden="1">Sheet1!$M$237</definedName>
    <definedName name="QB_ROW_722240" localSheetId="0" hidden="1">Sheet1!$J$296</definedName>
    <definedName name="QB_ROW_724240" localSheetId="0" hidden="1">Sheet1!$J$294</definedName>
    <definedName name="QB_ROW_725240" localSheetId="0" hidden="1">Sheet1!$J$96</definedName>
    <definedName name="QB_ROW_7270" localSheetId="0" hidden="1">Sheet1!$M$86</definedName>
    <definedName name="QB_ROW_76260" localSheetId="0" hidden="1">Sheet1!$L$9</definedName>
    <definedName name="QB_ROW_77260" localSheetId="0" hidden="1">Sheet1!$L$10</definedName>
    <definedName name="QB_ROW_78260" localSheetId="0" hidden="1">Sheet1!$L$11</definedName>
    <definedName name="QB_ROW_79260" localSheetId="0" hidden="1">Sheet1!$L$12</definedName>
    <definedName name="QB_ROW_82250" localSheetId="0" hidden="1">Sheet1!$K$15</definedName>
    <definedName name="QB_ROW_83250" localSheetId="0" hidden="1">Sheet1!$K$16</definedName>
    <definedName name="QB_ROW_84250" localSheetId="0" hidden="1">Sheet1!$K$17</definedName>
    <definedName name="QB_ROW_86250" localSheetId="0" hidden="1">Sheet1!$K$18</definedName>
    <definedName name="QB_ROW_86321" localSheetId="0" hidden="1">Sheet1!$H$55</definedName>
    <definedName name="QB_ROW_87260" localSheetId="0" hidden="1">Sheet1!$L$20</definedName>
    <definedName name="QB_ROW_89260" localSheetId="0" hidden="1">Sheet1!$L$21</definedName>
    <definedName name="QB_ROW_91250" localSheetId="0" hidden="1">Sheet1!$K$23</definedName>
    <definedName name="QB_ROW_92260" localSheetId="0" hidden="1">Sheet1!$L$25</definedName>
    <definedName name="QB_ROW_93260" localSheetId="0" hidden="1">Sheet1!$L$27</definedName>
    <definedName name="QB_ROW_94260" localSheetId="0" hidden="1">Sheet1!$L$29</definedName>
    <definedName name="QB_ROW_95260" localSheetId="0" hidden="1">Sheet1!$L$30</definedName>
    <definedName name="QBCANSUPPORTUPDATE" localSheetId="0">TRUE</definedName>
    <definedName name="QBCOMPANYFILENAME" localSheetId="0">"F:\dewey beach.qbw"</definedName>
    <definedName name="QBENDDATE" localSheetId="0">20161130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20161101</definedName>
  </definedNames>
  <calcPr calcId="125725"/>
</workbook>
</file>

<file path=xl/calcChain.xml><?xml version="1.0" encoding="utf-8"?>
<calcChain xmlns="http://schemas.openxmlformats.org/spreadsheetml/2006/main">
  <c r="R238" i="1"/>
  <c r="R239" s="1"/>
  <c r="P239"/>
  <c r="N239"/>
  <c r="E239"/>
  <c r="C239"/>
  <c r="A239"/>
  <c r="E238"/>
  <c r="R304"/>
  <c r="R303"/>
  <c r="R302"/>
  <c r="R301"/>
  <c r="R300"/>
  <c r="R299"/>
  <c r="R298"/>
  <c r="R297"/>
  <c r="R296"/>
  <c r="R295"/>
  <c r="R294"/>
  <c r="R293"/>
  <c r="R291"/>
  <c r="R288"/>
  <c r="R287"/>
  <c r="R286"/>
  <c r="R285"/>
  <c r="R284"/>
  <c r="R282"/>
  <c r="R281"/>
  <c r="R280"/>
  <c r="R279"/>
  <c r="R278"/>
  <c r="R277"/>
  <c r="R276"/>
  <c r="R273"/>
  <c r="R272"/>
  <c r="R271"/>
  <c r="R270"/>
  <c r="R269"/>
  <c r="R268"/>
  <c r="R267"/>
  <c r="R266"/>
  <c r="R265"/>
  <c r="R264"/>
  <c r="R262"/>
  <c r="R261"/>
  <c r="R260"/>
  <c r="R259"/>
  <c r="R258"/>
  <c r="R257"/>
  <c r="R249"/>
  <c r="R248"/>
  <c r="R247"/>
  <c r="R246"/>
  <c r="R245"/>
  <c r="R244"/>
  <c r="R243"/>
  <c r="R237"/>
  <c r="R236"/>
  <c r="R234"/>
  <c r="R233"/>
  <c r="R232"/>
  <c r="R230"/>
  <c r="R229"/>
  <c r="R228"/>
  <c r="R226"/>
  <c r="R225"/>
  <c r="R224"/>
  <c r="R221"/>
  <c r="R220"/>
  <c r="R219"/>
  <c r="R218"/>
  <c r="R216"/>
  <c r="R215"/>
  <c r="R214"/>
  <c r="R212"/>
  <c r="R209"/>
  <c r="R208"/>
  <c r="R205"/>
  <c r="R204"/>
  <c r="R203"/>
  <c r="R201"/>
  <c r="R200"/>
  <c r="R199"/>
  <c r="R198"/>
  <c r="R197"/>
  <c r="R195"/>
  <c r="R193"/>
  <c r="R192"/>
  <c r="R191"/>
  <c r="R190"/>
  <c r="R188"/>
  <c r="R187"/>
  <c r="R186"/>
  <c r="R184"/>
  <c r="R183"/>
  <c r="R182"/>
  <c r="R180"/>
  <c r="R179"/>
  <c r="R178"/>
  <c r="R173"/>
  <c r="R172"/>
  <c r="R171"/>
  <c r="R169"/>
  <c r="R168"/>
  <c r="R167"/>
  <c r="R166"/>
  <c r="R165"/>
  <c r="R163"/>
  <c r="R162"/>
  <c r="R157"/>
  <c r="R156"/>
  <c r="R155"/>
  <c r="R152"/>
  <c r="R151"/>
  <c r="R150"/>
  <c r="R148"/>
  <c r="R147"/>
  <c r="R146"/>
  <c r="R144"/>
  <c r="R143"/>
  <c r="R142"/>
  <c r="R141"/>
  <c r="R139"/>
  <c r="R138"/>
  <c r="R137"/>
  <c r="R136"/>
  <c r="R135"/>
  <c r="R134"/>
  <c r="R128"/>
  <c r="R127"/>
  <c r="R125"/>
  <c r="R124"/>
  <c r="R123"/>
  <c r="R120"/>
  <c r="R119"/>
  <c r="R118"/>
  <c r="R117"/>
  <c r="R116"/>
  <c r="R115"/>
  <c r="R113"/>
  <c r="R112"/>
  <c r="R111"/>
  <c r="R109"/>
  <c r="R108"/>
  <c r="R107"/>
  <c r="R106"/>
  <c r="R105"/>
  <c r="R103"/>
  <c r="R102"/>
  <c r="R101"/>
  <c r="R100"/>
  <c r="R99"/>
  <c r="R93"/>
  <c r="R92"/>
  <c r="R89"/>
  <c r="R88"/>
  <c r="R87"/>
  <c r="R86"/>
  <c r="R84"/>
  <c r="R83"/>
  <c r="R82"/>
  <c r="R80"/>
  <c r="R79"/>
  <c r="R78"/>
  <c r="R77"/>
  <c r="R76"/>
  <c r="R75"/>
  <c r="R73"/>
  <c r="R72"/>
  <c r="R71"/>
  <c r="R70"/>
  <c r="R69"/>
  <c r="R68"/>
  <c r="R67"/>
  <c r="R66"/>
  <c r="R65"/>
  <c r="R64"/>
  <c r="R63"/>
  <c r="R62"/>
  <c r="R61"/>
  <c r="R60"/>
  <c r="R59"/>
  <c r="R51"/>
  <c r="R50"/>
  <c r="R49"/>
  <c r="R48"/>
  <c r="R45"/>
  <c r="R44"/>
  <c r="R43"/>
  <c r="R42"/>
  <c r="R41"/>
  <c r="R40"/>
  <c r="R39"/>
  <c r="R38"/>
  <c r="R37"/>
  <c r="R36"/>
  <c r="R34"/>
  <c r="R32"/>
  <c r="R31"/>
  <c r="R30"/>
  <c r="R29"/>
  <c r="R28"/>
  <c r="R27"/>
  <c r="R26"/>
  <c r="R25"/>
  <c r="R22"/>
  <c r="R21"/>
  <c r="R20"/>
  <c r="R18"/>
  <c r="R17"/>
  <c r="R16"/>
  <c r="R15"/>
  <c r="R14"/>
  <c r="R13"/>
  <c r="R12"/>
  <c r="R11"/>
  <c r="R10"/>
  <c r="R9"/>
  <c r="R7"/>
  <c r="R6"/>
  <c r="E304"/>
  <c r="E303"/>
  <c r="E302"/>
  <c r="E301"/>
  <c r="E300"/>
  <c r="E299"/>
  <c r="E298"/>
  <c r="E297"/>
  <c r="E296"/>
  <c r="E295"/>
  <c r="E294"/>
  <c r="E293"/>
  <c r="E291"/>
  <c r="E288"/>
  <c r="E287"/>
  <c r="E286"/>
  <c r="E285"/>
  <c r="E284"/>
  <c r="E282"/>
  <c r="E281"/>
  <c r="E280"/>
  <c r="E279"/>
  <c r="E278"/>
  <c r="E277"/>
  <c r="E276"/>
  <c r="E273"/>
  <c r="E261"/>
  <c r="E262"/>
  <c r="E272"/>
  <c r="E271"/>
  <c r="E270"/>
  <c r="E269"/>
  <c r="E268"/>
  <c r="E267"/>
  <c r="E266"/>
  <c r="E265"/>
  <c r="E264"/>
  <c r="E260"/>
  <c r="E259"/>
  <c r="E258"/>
  <c r="E257"/>
  <c r="E249"/>
  <c r="E248"/>
  <c r="E247"/>
  <c r="E246"/>
  <c r="E245"/>
  <c r="E244"/>
  <c r="E243"/>
  <c r="E237"/>
  <c r="E236"/>
  <c r="E234"/>
  <c r="E233"/>
  <c r="E232"/>
  <c r="E230"/>
  <c r="E229"/>
  <c r="E228"/>
  <c r="E226"/>
  <c r="E225"/>
  <c r="E224"/>
  <c r="E221"/>
  <c r="E220"/>
  <c r="E219"/>
  <c r="E218"/>
  <c r="E216"/>
  <c r="E215"/>
  <c r="E214"/>
  <c r="E212"/>
  <c r="E209"/>
  <c r="E208"/>
  <c r="E205"/>
  <c r="E204"/>
  <c r="E203"/>
  <c r="E200"/>
  <c r="E199"/>
  <c r="E198"/>
  <c r="E197"/>
  <c r="E195"/>
  <c r="E193"/>
  <c r="E192"/>
  <c r="E191"/>
  <c r="E190"/>
  <c r="E188"/>
  <c r="E187"/>
  <c r="E186"/>
  <c r="E184"/>
  <c r="E183"/>
  <c r="E182"/>
  <c r="E180"/>
  <c r="E179"/>
  <c r="E178"/>
  <c r="E173"/>
  <c r="E172"/>
  <c r="E171"/>
  <c r="E169"/>
  <c r="E168"/>
  <c r="E167"/>
  <c r="E166"/>
  <c r="E165"/>
  <c r="E163"/>
  <c r="E162"/>
  <c r="E157"/>
  <c r="E156"/>
  <c r="E155"/>
  <c r="E152"/>
  <c r="E151"/>
  <c r="E150"/>
  <c r="E148"/>
  <c r="E147"/>
  <c r="E146"/>
  <c r="E144"/>
  <c r="E143"/>
  <c r="E142"/>
  <c r="E141"/>
  <c r="E139"/>
  <c r="E138"/>
  <c r="E137"/>
  <c r="E136"/>
  <c r="E135"/>
  <c r="E134"/>
  <c r="E128"/>
  <c r="E127"/>
  <c r="E125"/>
  <c r="E124"/>
  <c r="E123"/>
  <c r="E116"/>
  <c r="E115"/>
  <c r="E120"/>
  <c r="E119"/>
  <c r="E118"/>
  <c r="E117"/>
  <c r="E113"/>
  <c r="E112"/>
  <c r="E111"/>
  <c r="E108"/>
  <c r="E107"/>
  <c r="E106"/>
  <c r="E105"/>
  <c r="E103"/>
  <c r="E102"/>
  <c r="E101"/>
  <c r="E100"/>
  <c r="E99"/>
  <c r="E93"/>
  <c r="E92"/>
  <c r="E89"/>
  <c r="E88"/>
  <c r="E87"/>
  <c r="E86"/>
  <c r="E84"/>
  <c r="E83"/>
  <c r="E82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0"/>
  <c r="E49"/>
  <c r="E48"/>
  <c r="E46"/>
  <c r="E45"/>
  <c r="E44"/>
  <c r="E43"/>
  <c r="E42"/>
  <c r="E41"/>
  <c r="E40"/>
  <c r="E39"/>
  <c r="E38"/>
  <c r="E37"/>
  <c r="E36"/>
  <c r="E34"/>
  <c r="E32"/>
  <c r="E31"/>
  <c r="E30"/>
  <c r="E29"/>
  <c r="E28"/>
  <c r="E27"/>
  <c r="E26"/>
  <c r="E25"/>
  <c r="E22"/>
  <c r="E21"/>
  <c r="E20"/>
  <c r="E18"/>
  <c r="E17"/>
  <c r="E16"/>
  <c r="E15"/>
  <c r="E14"/>
  <c r="E13"/>
  <c r="E12"/>
  <c r="E11"/>
  <c r="E10"/>
  <c r="E9"/>
  <c r="E7"/>
  <c r="E6"/>
  <c r="T305"/>
  <c r="T299"/>
  <c r="P299"/>
  <c r="P305" s="1"/>
  <c r="N299"/>
  <c r="N305" s="1"/>
  <c r="R305" s="1"/>
  <c r="C299"/>
  <c r="C305" s="1"/>
  <c r="A299"/>
  <c r="A305" s="1"/>
  <c r="E305" s="1"/>
  <c r="N288"/>
  <c r="A288"/>
  <c r="T282"/>
  <c r="P282"/>
  <c r="N282"/>
  <c r="C282"/>
  <c r="A282"/>
  <c r="N274"/>
  <c r="R274" s="1"/>
  <c r="A274"/>
  <c r="E274" s="1"/>
  <c r="T262"/>
  <c r="T289" s="1"/>
  <c r="P262"/>
  <c r="N262"/>
  <c r="C262"/>
  <c r="A262"/>
  <c r="T250"/>
  <c r="P250"/>
  <c r="N250"/>
  <c r="R250" s="1"/>
  <c r="C250"/>
  <c r="A250"/>
  <c r="E250" s="1"/>
  <c r="T234"/>
  <c r="P234"/>
  <c r="N234"/>
  <c r="C234"/>
  <c r="A234"/>
  <c r="T230"/>
  <c r="P230"/>
  <c r="N230"/>
  <c r="C230"/>
  <c r="A230"/>
  <c r="T220"/>
  <c r="P220"/>
  <c r="N220"/>
  <c r="C220"/>
  <c r="A220"/>
  <c r="T216"/>
  <c r="P216"/>
  <c r="P221" s="1"/>
  <c r="N216"/>
  <c r="C216"/>
  <c r="A216"/>
  <c r="A221" s="1"/>
  <c r="T209"/>
  <c r="P209"/>
  <c r="N209"/>
  <c r="C209"/>
  <c r="A209"/>
  <c r="T206"/>
  <c r="P206"/>
  <c r="N206"/>
  <c r="R206" s="1"/>
  <c r="C206"/>
  <c r="A206"/>
  <c r="E206" s="1"/>
  <c r="T201"/>
  <c r="P201"/>
  <c r="N201"/>
  <c r="C201"/>
  <c r="A201"/>
  <c r="E201" s="1"/>
  <c r="T191"/>
  <c r="P191"/>
  <c r="N191"/>
  <c r="C191"/>
  <c r="A191"/>
  <c r="T188"/>
  <c r="P188"/>
  <c r="N188"/>
  <c r="C188"/>
  <c r="A188"/>
  <c r="T184"/>
  <c r="P184"/>
  <c r="N184"/>
  <c r="C184"/>
  <c r="A184"/>
  <c r="T173"/>
  <c r="P173"/>
  <c r="N173"/>
  <c r="C173"/>
  <c r="A173"/>
  <c r="T169"/>
  <c r="T174" s="1"/>
  <c r="T175" s="1"/>
  <c r="P169"/>
  <c r="P174" s="1"/>
  <c r="P175" s="1"/>
  <c r="N169"/>
  <c r="C169"/>
  <c r="A169"/>
  <c r="A174" s="1"/>
  <c r="A175" s="1"/>
  <c r="E175" s="1"/>
  <c r="T157"/>
  <c r="P157"/>
  <c r="N157"/>
  <c r="C157"/>
  <c r="A157"/>
  <c r="T153"/>
  <c r="P153"/>
  <c r="N153"/>
  <c r="R153" s="1"/>
  <c r="C153"/>
  <c r="A153"/>
  <c r="E153" s="1"/>
  <c r="T148"/>
  <c r="P148"/>
  <c r="N148"/>
  <c r="C148"/>
  <c r="A148"/>
  <c r="T144"/>
  <c r="P144"/>
  <c r="N144"/>
  <c r="C144"/>
  <c r="A144"/>
  <c r="T129"/>
  <c r="P129"/>
  <c r="N129"/>
  <c r="R129" s="1"/>
  <c r="C129"/>
  <c r="A129"/>
  <c r="E129" s="1"/>
  <c r="N125"/>
  <c r="A125"/>
  <c r="T121"/>
  <c r="P121"/>
  <c r="N121"/>
  <c r="R121" s="1"/>
  <c r="C121"/>
  <c r="A121"/>
  <c r="E121" s="1"/>
  <c r="T113"/>
  <c r="P113"/>
  <c r="N113"/>
  <c r="C113"/>
  <c r="A113"/>
  <c r="T109"/>
  <c r="P109"/>
  <c r="N109"/>
  <c r="C109"/>
  <c r="A109"/>
  <c r="E109" s="1"/>
  <c r="T93"/>
  <c r="N93"/>
  <c r="A93"/>
  <c r="T90"/>
  <c r="P90"/>
  <c r="N90"/>
  <c r="R90" s="1"/>
  <c r="C90"/>
  <c r="A90"/>
  <c r="E90" s="1"/>
  <c r="T84"/>
  <c r="P84"/>
  <c r="N84"/>
  <c r="C84"/>
  <c r="A84"/>
  <c r="T80"/>
  <c r="P80"/>
  <c r="N80"/>
  <c r="C80"/>
  <c r="A80"/>
  <c r="T51"/>
  <c r="N51"/>
  <c r="A51"/>
  <c r="E51" s="1"/>
  <c r="T46"/>
  <c r="P46"/>
  <c r="N46"/>
  <c r="R46" s="1"/>
  <c r="C46"/>
  <c r="A46"/>
  <c r="T33"/>
  <c r="P33"/>
  <c r="N33"/>
  <c r="R33" s="1"/>
  <c r="C33"/>
  <c r="A33"/>
  <c r="E33" s="1"/>
  <c r="T22"/>
  <c r="P22"/>
  <c r="N22"/>
  <c r="C22"/>
  <c r="A22"/>
  <c r="T14"/>
  <c r="P14"/>
  <c r="N14"/>
  <c r="C14"/>
  <c r="A14"/>
  <c r="E174" l="1"/>
  <c r="N221"/>
  <c r="T52"/>
  <c r="T54" s="1"/>
  <c r="T55" s="1"/>
  <c r="P130"/>
  <c r="P131" s="1"/>
  <c r="C130"/>
  <c r="C131" s="1"/>
  <c r="C158"/>
  <c r="C159" s="1"/>
  <c r="C174"/>
  <c r="C175" s="1"/>
  <c r="P192"/>
  <c r="P193" s="1"/>
  <c r="P240"/>
  <c r="P241" s="1"/>
  <c r="P289"/>
  <c r="P306" s="1"/>
  <c r="N174"/>
  <c r="A52"/>
  <c r="N94"/>
  <c r="P210"/>
  <c r="N210"/>
  <c r="R210" s="1"/>
  <c r="T221"/>
  <c r="C289"/>
  <c r="C306" s="1"/>
  <c r="T158"/>
  <c r="T159" s="1"/>
  <c r="N192"/>
  <c r="N193" s="1"/>
  <c r="N240"/>
  <c r="N52"/>
  <c r="P52"/>
  <c r="P54" s="1"/>
  <c r="P55" s="1"/>
  <c r="P94"/>
  <c r="P95" s="1"/>
  <c r="C94"/>
  <c r="C95" s="1"/>
  <c r="P158"/>
  <c r="P159" s="1"/>
  <c r="C192"/>
  <c r="C193" s="1"/>
  <c r="C210"/>
  <c r="C221"/>
  <c r="C240"/>
  <c r="C241" s="1"/>
  <c r="A289"/>
  <c r="T306"/>
  <c r="A94"/>
  <c r="T94"/>
  <c r="T95" s="1"/>
  <c r="A158"/>
  <c r="N289"/>
  <c r="C52"/>
  <c r="C54" s="1"/>
  <c r="C55" s="1"/>
  <c r="A130"/>
  <c r="T130"/>
  <c r="T131" s="1"/>
  <c r="N130"/>
  <c r="N158"/>
  <c r="A192"/>
  <c r="A193" s="1"/>
  <c r="T192"/>
  <c r="T193" s="1"/>
  <c r="A210"/>
  <c r="E210" s="1"/>
  <c r="T210"/>
  <c r="A240"/>
  <c r="T240"/>
  <c r="T241" s="1"/>
  <c r="N306" l="1"/>
  <c r="R306" s="1"/>
  <c r="R289"/>
  <c r="A306"/>
  <c r="E306" s="1"/>
  <c r="E289"/>
  <c r="N241"/>
  <c r="R241" s="1"/>
  <c r="R240"/>
  <c r="A241"/>
  <c r="E241" s="1"/>
  <c r="E240"/>
  <c r="N175"/>
  <c r="R175" s="1"/>
  <c r="R174"/>
  <c r="N159"/>
  <c r="R159" s="1"/>
  <c r="R158"/>
  <c r="A159"/>
  <c r="E159" s="1"/>
  <c r="E158"/>
  <c r="N131"/>
  <c r="R131" s="1"/>
  <c r="R130"/>
  <c r="A131"/>
  <c r="E131" s="1"/>
  <c r="E130"/>
  <c r="N95"/>
  <c r="R94"/>
  <c r="A95"/>
  <c r="E94"/>
  <c r="N54"/>
  <c r="R52"/>
  <c r="A54"/>
  <c r="E52"/>
  <c r="C252"/>
  <c r="C253" s="1"/>
  <c r="C307" s="1"/>
  <c r="P252"/>
  <c r="P253" s="1"/>
  <c r="P307" s="1"/>
  <c r="T252"/>
  <c r="T253" s="1"/>
  <c r="T307" s="1"/>
  <c r="R95" l="1"/>
  <c r="N252"/>
  <c r="R252" s="1"/>
  <c r="E95"/>
  <c r="A252"/>
  <c r="E252" s="1"/>
  <c r="N55"/>
  <c r="R54"/>
  <c r="A55"/>
  <c r="E54"/>
  <c r="N253" l="1"/>
  <c r="N307" s="1"/>
  <c r="R307" s="1"/>
  <c r="A253"/>
  <c r="E253" s="1"/>
  <c r="R253" l="1"/>
  <c r="A307"/>
  <c r="E307" s="1"/>
</calcChain>
</file>

<file path=xl/sharedStrings.xml><?xml version="1.0" encoding="utf-8"?>
<sst xmlns="http://schemas.openxmlformats.org/spreadsheetml/2006/main" count="312" uniqueCount="311">
  <si>
    <t>Nov 16</t>
  </si>
  <si>
    <t>Budget</t>
  </si>
  <si>
    <t>Apr - Nov 16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</si>
  <si>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</si>
  <si>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</si>
  <si>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</si>
  <si>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</si>
  <si>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</si>
  <si>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</si>
  <si>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</si>
  <si>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</si>
  <si>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</si>
  <si>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</si>
  <si>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</si>
  <si>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</si>
  <si>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</si>
  <si>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</si>
  <si>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</si>
  <si>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</si>
  <si>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</si>
  <si>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</si>
  <si>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</si>
  <si>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</si>
  <si>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</si>
  <si>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</si>
  <si>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</si>
  <si>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</si>
  <si>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</si>
  <si>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</si>
  <si>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</si>
  <si>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</si>
  <si>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</si>
  <si>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</si>
  <si>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</si>
  <si>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</si>
  <si>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</si>
  <si>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</si>
  <si>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</si>
  <si>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</si>
  <si>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</si>
  <si>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</si>
  <si>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</si>
  <si>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</si>
  <si>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</si>
  <si>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</si>
  <si>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</si>
  <si>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</si>
  <si>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</si>
  <si>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</si>
  <si>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</si>
  <si>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</si>
  <si>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</si>
  <si>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</si>
  <si>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</si>
  <si>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</si>
  <si>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8090070 · Bayard Avenue Project Revenue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</si>
  <si>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</si>
  <si>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</si>
  <si>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</si>
  <si>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</si>
  <si>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</si>
  <si>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</si>
  <si>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</si>
  <si>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</si>
  <si>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</si>
  <si>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</si>
  <si>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</si>
  <si>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</si>
  <si>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</si>
  <si>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</si>
  <si>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</si>
  <si>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</si>
  <si>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</si>
  <si>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</si>
  <si>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</si>
  <si>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</si>
  <si>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</si>
  <si>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</si>
  <si>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</si>
  <si>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</si>
  <si>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</si>
  <si>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</si>
  <si>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</si>
  <si>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</si>
  <si>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</si>
  <si>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</si>
  <si>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</si>
  <si>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</si>
  <si>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</si>
  <si>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</si>
  <si>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</si>
  <si>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</si>
  <si>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</si>
  <si>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</si>
  <si>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</si>
  <si>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</si>
  <si>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</si>
  <si>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</si>
  <si>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6010190 · Waste Disposal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</si>
  <si>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</si>
  <si>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</si>
  <si>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</si>
  <si>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</si>
  <si>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</si>
  <si>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</si>
  <si>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</si>
  <si>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</si>
  <si>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</si>
  <si>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</si>
  <si>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</si>
  <si>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</si>
  <si>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</si>
  <si>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</si>
  <si>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</si>
  <si>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</si>
  <si>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</si>
  <si>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</si>
  <si>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</si>
  <si>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</si>
  <si>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</si>
  <si>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</si>
  <si>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</si>
  <si>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</si>
  <si>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</si>
  <si>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</si>
  <si>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</si>
  <si>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</si>
  <si>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</si>
  <si>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</si>
  <si>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</si>
  <si>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</si>
  <si>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</si>
  <si>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</si>
  <si>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</si>
  <si>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</si>
  <si>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</si>
  <si>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</si>
  <si>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</si>
  <si>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</si>
  <si>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</si>
  <si>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</si>
  <si>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</si>
  <si>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</si>
  <si>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</si>
  <si>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</si>
  <si>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</si>
  <si>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</si>
  <si>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</si>
  <si>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</si>
  <si>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</si>
  <si>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</si>
  <si>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</si>
  <si>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</si>
  <si>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</si>
  <si>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</si>
  <si>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</si>
  <si>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</si>
  <si>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</si>
  <si>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</si>
  <si>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</si>
  <si>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</si>
  <si>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</si>
  <si>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</si>
  <si>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</si>
  <si>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</si>
  <si>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</si>
  <si>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</si>
  <si>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</si>
  <si>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</si>
  <si>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</si>
  <si>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</si>
  <si>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</si>
  <si>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</si>
  <si>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</si>
  <si>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</si>
  <si>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</si>
  <si>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</si>
  <si>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</si>
  <si>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</si>
  <si>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</si>
  <si>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</si>
  <si>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</si>
  <si>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</si>
  <si>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</si>
  <si>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</si>
  <si>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</si>
  <si>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</si>
  <si>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</si>
  <si>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</si>
  <si>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</si>
  <si>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</si>
  <si>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</si>
  <si>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</si>
  <si>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</si>
  <si>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</si>
  <si>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</si>
  <si>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</si>
  <si>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</si>
  <si>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</si>
  <si>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</si>
  <si>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</si>
  <si>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</si>
  <si>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</si>
  <si>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</si>
  <si>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</si>
  <si>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</si>
  <si>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</si>
  <si>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</si>
  <si>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</si>
  <si>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</si>
  <si>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</si>
  <si>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</si>
  <si>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</si>
  <si>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</si>
  <si>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</si>
  <si>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</si>
  <si>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</si>
  <si>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</si>
  <si>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</si>
  <si>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</si>
  <si>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</si>
  <si>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</si>
  <si>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</si>
  <si>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</si>
  <si>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</si>
  <si>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</si>
  <si>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</si>
  <si>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</si>
  <si>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</si>
  <si>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</si>
  <si>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</si>
  <si>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</si>
  <si>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</si>
  <si>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</si>
  <si>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</si>
  <si>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</si>
  <si>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</si>
  <si>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</si>
  <si>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</si>
  <si>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</si>
  <si>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</si>
  <si>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</si>
  <si>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</si>
  <si>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</si>
  <si>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</si>
  <si>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</si>
  <si>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</si>
  <si>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</si>
  <si>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</si>
  <si>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Analytial Review</t>
  </si>
  <si>
    <t>6090108 · Rainy Day Fund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</si>
  <si>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</si>
  <si>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</si>
  <si>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</si>
  <si>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</si>
  <si>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</si>
  <si>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</si>
  <si>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</si>
  <si>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9010020 · DEMA Revenue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</si>
  <si>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</si>
  <si>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</si>
  <si>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</si>
  <si>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</si>
  <si>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</si>
  <si>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</si>
  <si>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</si>
  <si>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</si>
  <si>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</si>
  <si>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</si>
  <si>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</si>
  <si>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</si>
  <si>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</si>
  <si>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</si>
  <si>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</si>
  <si>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</si>
  <si>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</si>
  <si>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</si>
  <si>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</si>
  <si>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</si>
  <si>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</si>
  <si>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</si>
  <si>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</si>
  <si>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</si>
  <si>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</si>
  <si>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</si>
  <si>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</si>
  <si>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</si>
  <si>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</si>
  <si>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</si>
  <si>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</si>
  <si>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</si>
  <si>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</si>
  <si>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9500115 · Technology Improvements</t>
  </si>
  <si>
    <t>9510000 · Town Hall Property Buildout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</si>
  <si>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</si>
  <si>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</si>
  <si>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</si>
  <si>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</si>
  <si>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Reno Expense</t>
  </si>
  <si>
    <t>9510000 · Town Hall Property Buildout - Other</t>
  </si>
  <si>
    <t>Total 9510000 · Town Hall Property Buildout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</si>
  <si>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</si>
  <si>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</si>
  <si>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</si>
  <si>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</si>
  <si>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</si>
  <si>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</si>
  <si>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</si>
  <si>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</si>
  <si>
    <t>$$Diff</t>
  </si>
  <si>
    <t>6080062 · Admin Rental Trash Revenue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</si>
</sst>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0" fontId="1" fillId="0" borderId="0" xfId="0" applyNumberFormat="1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4" fontId="2" fillId="3" borderId="4" xfId="0" applyNumberFormat="1" applyFont="1" applyFill="1" applyBorder="1"/>
    <xf numFmtId="49" fontId="2" fillId="3" borderId="0" xfId="0" applyNumberFormat="1" applyFont="1" applyFill="1"/>
    <xf numFmtId="164" fontId="2" fillId="4" borderId="0" xfId="0" applyNumberFormat="1" applyFont="1" applyFill="1"/>
    <xf numFmtId="49" fontId="2" fillId="4" borderId="0" xfId="0" applyNumberFormat="1" applyFont="1" applyFill="1"/>
    <xf numFmtId="164" fontId="2" fillId="3" borderId="0" xfId="0" applyNumberFormat="1" applyFont="1" applyFill="1"/>
    <xf numFmtId="164" fontId="2" fillId="3" borderId="6" xfId="0" applyNumberFormat="1" applyFont="1" applyFill="1" applyBorder="1"/>
    <xf numFmtId="164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8"/>
  <sheetViews>
    <sheetView tabSelected="1" workbookViewId="0">
      <pane xSplit="1" ySplit="2" topLeftCell="B225" activePane="bottomRight" state="frozenSplit"/>
      <selection pane="topRight" activeCell="I1" sqref="I1"/>
      <selection pane="bottomLeft" activeCell="A3" sqref="A3"/>
      <selection pane="bottomRight" activeCell="A222" sqref="A222:XFD222"/>
    </sheetView>
  </sheetViews>
  <sheetFormatPr defaultRowHeight="15.75" outlineLevelRow="4"/>
  <cols>
    <col min="1" max="1" width="7.5703125" style="16" bestFit="1" customWidth="1"/>
    <col min="2" max="2" width="2.28515625" style="16" customWidth="1"/>
    <col min="3" max="3" width="8.140625" style="16" bestFit="1" customWidth="1"/>
    <col min="4" max="4" width="2.28515625" style="16" customWidth="1"/>
    <col min="5" max="5" width="8.140625" style="16" bestFit="1" customWidth="1"/>
    <col min="6" max="12" width="3" style="17" customWidth="1"/>
    <col min="13" max="13" width="36.42578125" style="17" customWidth="1"/>
    <col min="14" max="14" width="11.85546875" style="16" bestFit="1" customWidth="1"/>
    <col min="15" max="15" width="2.28515625" style="16" customWidth="1"/>
    <col min="16" max="16" width="11.42578125" style="16" bestFit="1" customWidth="1"/>
    <col min="17" max="17" width="2.28515625" style="16" customWidth="1"/>
    <col min="18" max="18" width="8.140625" style="16" bestFit="1" customWidth="1"/>
    <col min="19" max="19" width="2.28515625" style="16" customWidth="1"/>
    <col min="20" max="20" width="12.42578125" style="16" bestFit="1" customWidth="1"/>
    <col min="21" max="16384" width="9.140625" style="4"/>
  </cols>
  <sheetData>
    <row r="1" spans="1:20" ht="16.5" thickBot="1">
      <c r="A1" s="1"/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1"/>
      <c r="O1" s="2"/>
      <c r="P1" s="1"/>
      <c r="Q1" s="1"/>
      <c r="R1" s="1"/>
      <c r="S1" s="2"/>
      <c r="T1" s="1"/>
    </row>
    <row r="2" spans="1:20" s="8" customFormat="1" ht="33" thickTop="1" thickBot="1">
      <c r="A2" s="5" t="s">
        <v>0</v>
      </c>
      <c r="B2" s="6"/>
      <c r="C2" s="5" t="s">
        <v>1</v>
      </c>
      <c r="D2" s="6"/>
      <c r="E2" s="5" t="s">
        <v>309</v>
      </c>
      <c r="F2" s="7"/>
      <c r="G2" s="7"/>
      <c r="H2" s="7"/>
      <c r="I2" s="7"/>
      <c r="J2" s="7"/>
      <c r="K2" s="7"/>
      <c r="L2" s="7"/>
      <c r="M2" s="7"/>
      <c r="N2" s="5" t="s">
        <v>2</v>
      </c>
      <c r="O2" s="6"/>
      <c r="P2" s="5" t="s">
        <v>3</v>
      </c>
      <c r="Q2" s="6"/>
      <c r="R2" s="5" t="s">
        <v>309</v>
      </c>
      <c r="S2" s="6"/>
      <c r="T2" s="18" t="s">
        <v>4</v>
      </c>
    </row>
    <row r="3" spans="1:20" ht="16.5" thickTop="1">
      <c r="A3" s="9"/>
      <c r="B3" s="10"/>
      <c r="C3" s="9"/>
      <c r="D3" s="10"/>
      <c r="E3" s="9"/>
      <c r="F3" s="3"/>
      <c r="G3" s="3" t="s">
        <v>5</v>
      </c>
      <c r="H3" s="3"/>
      <c r="I3" s="3"/>
      <c r="J3" s="3"/>
      <c r="K3" s="3"/>
      <c r="L3" s="3"/>
      <c r="M3" s="3"/>
      <c r="N3" s="9"/>
      <c r="O3" s="10"/>
      <c r="P3" s="9"/>
      <c r="Q3" s="10"/>
      <c r="R3" s="9"/>
      <c r="S3" s="10"/>
      <c r="T3" s="9"/>
    </row>
    <row r="4" spans="1:20" outlineLevel="1">
      <c r="A4" s="9"/>
      <c r="B4" s="10"/>
      <c r="C4" s="9"/>
      <c r="D4" s="10"/>
      <c r="E4" s="9"/>
      <c r="F4" s="3"/>
      <c r="G4" s="3"/>
      <c r="H4" s="3"/>
      <c r="I4" s="3" t="s">
        <v>6</v>
      </c>
      <c r="J4" s="3"/>
      <c r="K4" s="3"/>
      <c r="L4" s="3"/>
      <c r="M4" s="3"/>
      <c r="N4" s="9"/>
      <c r="O4" s="10"/>
      <c r="P4" s="9"/>
      <c r="Q4" s="10"/>
      <c r="R4" s="9"/>
      <c r="S4" s="10"/>
      <c r="T4" s="9"/>
    </row>
    <row r="5" spans="1:20" outlineLevel="2">
      <c r="A5" s="9"/>
      <c r="B5" s="10"/>
      <c r="C5" s="9"/>
      <c r="D5" s="10"/>
      <c r="E5" s="9"/>
      <c r="F5" s="3"/>
      <c r="G5" s="3"/>
      <c r="H5" s="3"/>
      <c r="I5" s="3"/>
      <c r="J5" s="3" t="s">
        <v>7</v>
      </c>
      <c r="K5" s="3"/>
      <c r="L5" s="3"/>
      <c r="M5" s="3"/>
      <c r="N5" s="9"/>
      <c r="O5" s="10"/>
      <c r="P5" s="9"/>
      <c r="Q5" s="10"/>
      <c r="R5" s="9"/>
      <c r="S5" s="10"/>
      <c r="T5" s="9"/>
    </row>
    <row r="6" spans="1:20" outlineLevel="2">
      <c r="A6" s="9">
        <v>70415</v>
      </c>
      <c r="B6" s="10"/>
      <c r="C6" s="9">
        <v>33428</v>
      </c>
      <c r="D6" s="10"/>
      <c r="E6" s="9">
        <f>A6-C6</f>
        <v>36987</v>
      </c>
      <c r="F6" s="3"/>
      <c r="G6" s="3"/>
      <c r="H6" s="3"/>
      <c r="I6" s="3"/>
      <c r="J6" s="3"/>
      <c r="K6" s="3" t="s">
        <v>8</v>
      </c>
      <c r="L6" s="3"/>
      <c r="M6" s="3"/>
      <c r="N6" s="9">
        <v>469268</v>
      </c>
      <c r="O6" s="10"/>
      <c r="P6" s="9">
        <v>339861</v>
      </c>
      <c r="Q6" s="10"/>
      <c r="R6" s="9">
        <f>N6-P6</f>
        <v>129407</v>
      </c>
      <c r="S6" s="10"/>
      <c r="T6" s="9">
        <v>500000</v>
      </c>
    </row>
    <row r="7" spans="1:20" outlineLevel="2">
      <c r="A7" s="9">
        <v>54472</v>
      </c>
      <c r="B7" s="10"/>
      <c r="C7" s="9">
        <v>10764</v>
      </c>
      <c r="D7" s="10"/>
      <c r="E7" s="9">
        <f>A7-C7</f>
        <v>43708</v>
      </c>
      <c r="F7" s="3"/>
      <c r="G7" s="3"/>
      <c r="H7" s="3"/>
      <c r="I7" s="3"/>
      <c r="J7" s="3"/>
      <c r="K7" s="3" t="s">
        <v>9</v>
      </c>
      <c r="L7" s="3"/>
      <c r="M7" s="3"/>
      <c r="N7" s="9">
        <v>531832</v>
      </c>
      <c r="O7" s="10"/>
      <c r="P7" s="9">
        <v>449626</v>
      </c>
      <c r="Q7" s="10"/>
      <c r="R7" s="9">
        <f>N7-P7</f>
        <v>82206</v>
      </c>
      <c r="S7" s="10"/>
      <c r="T7" s="9">
        <v>468000</v>
      </c>
    </row>
    <row r="8" spans="1:20" outlineLevel="3">
      <c r="A8" s="9"/>
      <c r="B8" s="10"/>
      <c r="C8" s="9"/>
      <c r="D8" s="10"/>
      <c r="E8" s="9"/>
      <c r="F8" s="3"/>
      <c r="G8" s="3"/>
      <c r="H8" s="3"/>
      <c r="I8" s="3"/>
      <c r="J8" s="3"/>
      <c r="K8" s="3" t="s">
        <v>10</v>
      </c>
      <c r="L8" s="3"/>
      <c r="M8" s="3"/>
      <c r="N8" s="9"/>
      <c r="O8" s="10"/>
      <c r="P8" s="9"/>
      <c r="Q8" s="10"/>
      <c r="R8" s="9"/>
      <c r="S8" s="10"/>
      <c r="T8" s="9"/>
    </row>
    <row r="9" spans="1:20" outlineLevel="3">
      <c r="A9" s="9">
        <v>0</v>
      </c>
      <c r="B9" s="10"/>
      <c r="C9" s="9">
        <v>183</v>
      </c>
      <c r="D9" s="10"/>
      <c r="E9" s="9">
        <f t="shared" ref="E9:E12" si="0">A9-C9</f>
        <v>-183</v>
      </c>
      <c r="F9" s="3"/>
      <c r="G9" s="3"/>
      <c r="H9" s="3"/>
      <c r="I9" s="3"/>
      <c r="J9" s="3"/>
      <c r="K9" s="3"/>
      <c r="L9" s="3" t="s">
        <v>11</v>
      </c>
      <c r="M9" s="3"/>
      <c r="N9" s="9">
        <v>57501</v>
      </c>
      <c r="O9" s="10"/>
      <c r="P9" s="9">
        <v>38277</v>
      </c>
      <c r="Q9" s="10"/>
      <c r="R9" s="9">
        <f t="shared" ref="R9:R12" si="1">N9-P9</f>
        <v>19224</v>
      </c>
      <c r="S9" s="10"/>
      <c r="T9" s="9">
        <v>80600</v>
      </c>
    </row>
    <row r="10" spans="1:20" outlineLevel="3">
      <c r="A10" s="9">
        <v>0</v>
      </c>
      <c r="B10" s="10"/>
      <c r="C10" s="9">
        <v>0</v>
      </c>
      <c r="D10" s="10"/>
      <c r="E10" s="9">
        <f t="shared" si="0"/>
        <v>0</v>
      </c>
      <c r="F10" s="3"/>
      <c r="G10" s="3"/>
      <c r="H10" s="3"/>
      <c r="I10" s="3"/>
      <c r="J10" s="3"/>
      <c r="K10" s="3"/>
      <c r="L10" s="3" t="s">
        <v>12</v>
      </c>
      <c r="M10" s="3"/>
      <c r="N10" s="9">
        <v>2105</v>
      </c>
      <c r="O10" s="10"/>
      <c r="P10" s="9">
        <v>2418</v>
      </c>
      <c r="Q10" s="10"/>
      <c r="R10" s="9">
        <f t="shared" si="1"/>
        <v>-313</v>
      </c>
      <c r="S10" s="10"/>
      <c r="T10" s="9">
        <v>2418</v>
      </c>
    </row>
    <row r="11" spans="1:20" outlineLevel="3">
      <c r="A11" s="9">
        <v>2346</v>
      </c>
      <c r="B11" s="10"/>
      <c r="C11" s="9">
        <v>1766</v>
      </c>
      <c r="D11" s="10"/>
      <c r="E11" s="9">
        <f t="shared" si="0"/>
        <v>580</v>
      </c>
      <c r="F11" s="3"/>
      <c r="G11" s="3"/>
      <c r="H11" s="3"/>
      <c r="I11" s="3"/>
      <c r="J11" s="3"/>
      <c r="K11" s="3"/>
      <c r="L11" s="3" t="s">
        <v>13</v>
      </c>
      <c r="M11" s="3"/>
      <c r="N11" s="9">
        <v>49423</v>
      </c>
      <c r="O11" s="10"/>
      <c r="P11" s="9">
        <v>40874</v>
      </c>
      <c r="Q11" s="10"/>
      <c r="R11" s="9">
        <f t="shared" si="1"/>
        <v>8549</v>
      </c>
      <c r="S11" s="10"/>
      <c r="T11" s="9">
        <v>216070</v>
      </c>
    </row>
    <row r="12" spans="1:20" outlineLevel="3">
      <c r="A12" s="9">
        <v>0</v>
      </c>
      <c r="B12" s="10"/>
      <c r="C12" s="9">
        <v>107</v>
      </c>
      <c r="D12" s="10"/>
      <c r="E12" s="9">
        <f t="shared" si="0"/>
        <v>-107</v>
      </c>
      <c r="F12" s="3"/>
      <c r="G12" s="3"/>
      <c r="H12" s="3"/>
      <c r="I12" s="3"/>
      <c r="J12" s="3"/>
      <c r="K12" s="3"/>
      <c r="L12" s="3" t="s">
        <v>14</v>
      </c>
      <c r="M12" s="3"/>
      <c r="N12" s="9">
        <v>6315</v>
      </c>
      <c r="O12" s="10"/>
      <c r="P12" s="9">
        <v>2729</v>
      </c>
      <c r="Q12" s="10"/>
      <c r="R12" s="9">
        <f t="shared" si="1"/>
        <v>3586</v>
      </c>
      <c r="S12" s="10"/>
      <c r="T12" s="9">
        <v>10912</v>
      </c>
    </row>
    <row r="13" spans="1:20" ht="16.5" outlineLevel="3" thickBot="1">
      <c r="A13" s="11">
        <v>0</v>
      </c>
      <c r="B13" s="10"/>
      <c r="C13" s="11"/>
      <c r="D13" s="10"/>
      <c r="E13" s="11">
        <f>A13-C13</f>
        <v>0</v>
      </c>
      <c r="F13" s="3"/>
      <c r="G13" s="3"/>
      <c r="H13" s="3"/>
      <c r="I13" s="3"/>
      <c r="J13" s="3"/>
      <c r="K13" s="3"/>
      <c r="L13" s="3" t="s">
        <v>15</v>
      </c>
      <c r="M13" s="3"/>
      <c r="N13" s="11">
        <v>-109</v>
      </c>
      <c r="O13" s="10"/>
      <c r="P13" s="11"/>
      <c r="Q13" s="10"/>
      <c r="R13" s="11">
        <f>N13-P13</f>
        <v>-109</v>
      </c>
      <c r="S13" s="10"/>
      <c r="T13" s="11"/>
    </row>
    <row r="14" spans="1:20" outlineLevel="2">
      <c r="A14" s="9">
        <f>ROUND(SUM(A8:A13),5)</f>
        <v>2346</v>
      </c>
      <c r="B14" s="10"/>
      <c r="C14" s="9">
        <f>ROUND(SUM(C8:C13),5)</f>
        <v>2056</v>
      </c>
      <c r="D14" s="10"/>
      <c r="E14" s="9">
        <f>A14-C14</f>
        <v>290</v>
      </c>
      <c r="F14" s="3"/>
      <c r="G14" s="3"/>
      <c r="H14" s="3"/>
      <c r="I14" s="3"/>
      <c r="J14" s="3"/>
      <c r="K14" s="3" t="s">
        <v>16</v>
      </c>
      <c r="L14" s="3"/>
      <c r="M14" s="3"/>
      <c r="N14" s="9">
        <f>ROUND(SUM(N8:N13),5)</f>
        <v>115235</v>
      </c>
      <c r="O14" s="10"/>
      <c r="P14" s="9">
        <f>ROUND(SUM(P8:P13),5)</f>
        <v>84298</v>
      </c>
      <c r="Q14" s="10"/>
      <c r="R14" s="9">
        <f>N14-P14</f>
        <v>30937</v>
      </c>
      <c r="S14" s="10"/>
      <c r="T14" s="9">
        <f>ROUND(SUM(T8:T13),5)</f>
        <v>310000</v>
      </c>
    </row>
    <row r="15" spans="1:20" outlineLevel="2">
      <c r="A15" s="9">
        <v>15892</v>
      </c>
      <c r="B15" s="10"/>
      <c r="C15" s="9">
        <v>14871</v>
      </c>
      <c r="D15" s="10"/>
      <c r="E15" s="9">
        <f t="shared" ref="E15:E18" si="2">A15-C15</f>
        <v>1021</v>
      </c>
      <c r="F15" s="3"/>
      <c r="G15" s="3"/>
      <c r="H15" s="3"/>
      <c r="I15" s="3"/>
      <c r="J15" s="3"/>
      <c r="K15" s="3" t="s">
        <v>17</v>
      </c>
      <c r="L15" s="3"/>
      <c r="M15" s="3"/>
      <c r="N15" s="9">
        <v>41301</v>
      </c>
      <c r="O15" s="10"/>
      <c r="P15" s="9">
        <v>38510</v>
      </c>
      <c r="Q15" s="10"/>
      <c r="R15" s="9">
        <f t="shared" ref="R15:R18" si="3">N15-P15</f>
        <v>2791</v>
      </c>
      <c r="S15" s="10"/>
      <c r="T15" s="9">
        <v>50000</v>
      </c>
    </row>
    <row r="16" spans="1:20" outlineLevel="2">
      <c r="A16" s="9">
        <v>0</v>
      </c>
      <c r="B16" s="10"/>
      <c r="C16" s="9">
        <v>0</v>
      </c>
      <c r="D16" s="10"/>
      <c r="E16" s="9">
        <f t="shared" si="2"/>
        <v>0</v>
      </c>
      <c r="F16" s="3"/>
      <c r="G16" s="3"/>
      <c r="H16" s="3"/>
      <c r="I16" s="3"/>
      <c r="J16" s="3"/>
      <c r="K16" s="3" t="s">
        <v>18</v>
      </c>
      <c r="L16" s="3"/>
      <c r="M16" s="3"/>
      <c r="N16" s="9">
        <v>65000</v>
      </c>
      <c r="O16" s="10"/>
      <c r="P16" s="9">
        <v>65000</v>
      </c>
      <c r="Q16" s="10"/>
      <c r="R16" s="9">
        <f t="shared" si="3"/>
        <v>0</v>
      </c>
      <c r="S16" s="10"/>
      <c r="T16" s="9">
        <v>65000</v>
      </c>
    </row>
    <row r="17" spans="1:20" outlineLevel="2">
      <c r="A17" s="9">
        <v>670</v>
      </c>
      <c r="B17" s="10"/>
      <c r="C17" s="9">
        <v>197</v>
      </c>
      <c r="D17" s="10"/>
      <c r="E17" s="9">
        <f t="shared" si="2"/>
        <v>473</v>
      </c>
      <c r="F17" s="3"/>
      <c r="G17" s="3"/>
      <c r="H17" s="3"/>
      <c r="I17" s="3"/>
      <c r="J17" s="3"/>
      <c r="K17" s="3" t="s">
        <v>19</v>
      </c>
      <c r="L17" s="3"/>
      <c r="M17" s="3"/>
      <c r="N17" s="9">
        <v>7980</v>
      </c>
      <c r="O17" s="10"/>
      <c r="P17" s="9">
        <v>11540</v>
      </c>
      <c r="Q17" s="10"/>
      <c r="R17" s="9">
        <f t="shared" si="3"/>
        <v>-3560</v>
      </c>
      <c r="S17" s="10"/>
      <c r="T17" s="9">
        <v>12000</v>
      </c>
    </row>
    <row r="18" spans="1:20" outlineLevel="2">
      <c r="A18" s="9">
        <v>143</v>
      </c>
      <c r="B18" s="10"/>
      <c r="C18" s="9">
        <v>22</v>
      </c>
      <c r="D18" s="10"/>
      <c r="E18" s="9">
        <f t="shared" si="2"/>
        <v>121</v>
      </c>
      <c r="F18" s="3"/>
      <c r="G18" s="3"/>
      <c r="H18" s="3"/>
      <c r="I18" s="3"/>
      <c r="J18" s="3"/>
      <c r="K18" s="3" t="s">
        <v>20</v>
      </c>
      <c r="L18" s="3"/>
      <c r="M18" s="3"/>
      <c r="N18" s="9">
        <v>-57</v>
      </c>
      <c r="O18" s="10"/>
      <c r="P18" s="9">
        <v>1978</v>
      </c>
      <c r="Q18" s="10"/>
      <c r="R18" s="9">
        <f t="shared" si="3"/>
        <v>-2035</v>
      </c>
      <c r="S18" s="10"/>
      <c r="T18" s="9">
        <v>2000</v>
      </c>
    </row>
    <row r="19" spans="1:20" outlineLevel="3">
      <c r="A19" s="9"/>
      <c r="B19" s="10"/>
      <c r="C19" s="9"/>
      <c r="D19" s="10"/>
      <c r="E19" s="9"/>
      <c r="F19" s="3"/>
      <c r="G19" s="3"/>
      <c r="H19" s="3"/>
      <c r="I19" s="3"/>
      <c r="J19" s="3"/>
      <c r="K19" s="3" t="s">
        <v>21</v>
      </c>
      <c r="L19" s="3"/>
      <c r="M19" s="3"/>
      <c r="N19" s="9"/>
      <c r="O19" s="10"/>
      <c r="P19" s="9"/>
      <c r="Q19" s="10"/>
      <c r="R19" s="9"/>
      <c r="S19" s="10"/>
      <c r="T19" s="9"/>
    </row>
    <row r="20" spans="1:20" outlineLevel="3">
      <c r="A20" s="9">
        <v>0</v>
      </c>
      <c r="B20" s="10"/>
      <c r="C20" s="9">
        <v>0</v>
      </c>
      <c r="D20" s="10"/>
      <c r="E20" s="9">
        <f t="shared" ref="E20" si="4">A20-C20</f>
        <v>0</v>
      </c>
      <c r="F20" s="3"/>
      <c r="G20" s="3"/>
      <c r="H20" s="3"/>
      <c r="I20" s="3"/>
      <c r="J20" s="3"/>
      <c r="K20" s="3"/>
      <c r="L20" s="3" t="s">
        <v>22</v>
      </c>
      <c r="M20" s="3"/>
      <c r="N20" s="9">
        <v>261464</v>
      </c>
      <c r="O20" s="10"/>
      <c r="P20" s="9">
        <v>258000</v>
      </c>
      <c r="Q20" s="10"/>
      <c r="R20" s="9">
        <f t="shared" ref="R20" si="5">N20-P20</f>
        <v>3464</v>
      </c>
      <c r="S20" s="10"/>
      <c r="T20" s="9">
        <v>258000</v>
      </c>
    </row>
    <row r="21" spans="1:20" ht="16.5" outlineLevel="3" thickBot="1">
      <c r="A21" s="11">
        <v>0</v>
      </c>
      <c r="B21" s="10"/>
      <c r="C21" s="11">
        <v>0</v>
      </c>
      <c r="D21" s="10"/>
      <c r="E21" s="11">
        <f>A21-C21</f>
        <v>0</v>
      </c>
      <c r="F21" s="3"/>
      <c r="G21" s="3"/>
      <c r="H21" s="3"/>
      <c r="I21" s="3"/>
      <c r="J21" s="3"/>
      <c r="K21" s="3"/>
      <c r="L21" s="3" t="s">
        <v>23</v>
      </c>
      <c r="M21" s="3"/>
      <c r="N21" s="11">
        <v>296034</v>
      </c>
      <c r="O21" s="10"/>
      <c r="P21" s="11">
        <v>292000</v>
      </c>
      <c r="Q21" s="10"/>
      <c r="R21" s="11">
        <f>N21-P21</f>
        <v>4034</v>
      </c>
      <c r="S21" s="10"/>
      <c r="T21" s="11">
        <v>292000</v>
      </c>
    </row>
    <row r="22" spans="1:20" outlineLevel="2">
      <c r="A22" s="9">
        <f>ROUND(SUM(A19:A21),5)</f>
        <v>0</v>
      </c>
      <c r="B22" s="10"/>
      <c r="C22" s="9">
        <f>ROUND(SUM(C19:C21),5)</f>
        <v>0</v>
      </c>
      <c r="D22" s="10"/>
      <c r="E22" s="9">
        <f>A22-C22</f>
        <v>0</v>
      </c>
      <c r="F22" s="3"/>
      <c r="G22" s="3"/>
      <c r="H22" s="3"/>
      <c r="I22" s="3"/>
      <c r="J22" s="3"/>
      <c r="K22" s="3" t="s">
        <v>24</v>
      </c>
      <c r="L22" s="3"/>
      <c r="M22" s="3"/>
      <c r="N22" s="9">
        <f>ROUND(SUM(N19:N21),5)</f>
        <v>557498</v>
      </c>
      <c r="O22" s="10"/>
      <c r="P22" s="9">
        <f>ROUND(SUM(P19:P21),5)</f>
        <v>550000</v>
      </c>
      <c r="Q22" s="10"/>
      <c r="R22" s="9">
        <f>N22-P22</f>
        <v>7498</v>
      </c>
      <c r="S22" s="10"/>
      <c r="T22" s="9">
        <f>ROUND(SUM(T19:T21),5)</f>
        <v>550000</v>
      </c>
    </row>
    <row r="23" spans="1:20" outlineLevel="2">
      <c r="A23" s="9">
        <v>57</v>
      </c>
      <c r="B23" s="10"/>
      <c r="C23" s="9">
        <v>2981</v>
      </c>
      <c r="D23" s="10"/>
      <c r="E23" s="9"/>
      <c r="F23" s="3"/>
      <c r="G23" s="3"/>
      <c r="H23" s="3"/>
      <c r="I23" s="3"/>
      <c r="J23" s="3"/>
      <c r="K23" s="3" t="s">
        <v>25</v>
      </c>
      <c r="L23" s="3"/>
      <c r="M23" s="3"/>
      <c r="N23" s="9">
        <v>225049</v>
      </c>
      <c r="O23" s="10"/>
      <c r="P23" s="9">
        <v>200778</v>
      </c>
      <c r="Q23" s="10"/>
      <c r="R23" s="9"/>
      <c r="S23" s="10"/>
      <c r="T23" s="9">
        <v>220000</v>
      </c>
    </row>
    <row r="24" spans="1:20" outlineLevel="3">
      <c r="A24" s="9"/>
      <c r="B24" s="10"/>
      <c r="C24" s="9"/>
      <c r="D24" s="10"/>
      <c r="E24" s="9"/>
      <c r="F24" s="3"/>
      <c r="G24" s="3"/>
      <c r="H24" s="3"/>
      <c r="I24" s="3"/>
      <c r="J24" s="3"/>
      <c r="K24" s="3" t="s">
        <v>26</v>
      </c>
      <c r="L24" s="3"/>
      <c r="M24" s="3"/>
      <c r="N24" s="9"/>
      <c r="O24" s="10"/>
      <c r="P24" s="9"/>
      <c r="Q24" s="10"/>
      <c r="R24" s="9"/>
      <c r="S24" s="10"/>
      <c r="T24" s="9"/>
    </row>
    <row r="25" spans="1:20" outlineLevel="3">
      <c r="A25" s="9">
        <v>22074</v>
      </c>
      <c r="B25" s="10"/>
      <c r="C25" s="9">
        <v>13813</v>
      </c>
      <c r="D25" s="10"/>
      <c r="E25" s="9">
        <f t="shared" ref="E25:E31" si="6">A25-C25</f>
        <v>8261</v>
      </c>
      <c r="F25" s="3"/>
      <c r="G25" s="3"/>
      <c r="H25" s="3"/>
      <c r="I25" s="3"/>
      <c r="J25" s="3"/>
      <c r="K25" s="3"/>
      <c r="L25" s="3" t="s">
        <v>27</v>
      </c>
      <c r="M25" s="3"/>
      <c r="N25" s="9">
        <v>219959</v>
      </c>
      <c r="O25" s="10"/>
      <c r="P25" s="9">
        <v>229958</v>
      </c>
      <c r="Q25" s="10"/>
      <c r="R25" s="9">
        <f t="shared" ref="R25:R31" si="7">N25-P25</f>
        <v>-9999</v>
      </c>
      <c r="S25" s="10"/>
      <c r="T25" s="9">
        <v>270000</v>
      </c>
    </row>
    <row r="26" spans="1:20" outlineLevel="3">
      <c r="A26" s="9">
        <v>0</v>
      </c>
      <c r="B26" s="10"/>
      <c r="C26" s="9">
        <v>0</v>
      </c>
      <c r="D26" s="10"/>
      <c r="E26" s="9">
        <f t="shared" si="6"/>
        <v>0</v>
      </c>
      <c r="F26" s="3"/>
      <c r="G26" s="3"/>
      <c r="H26" s="3"/>
      <c r="I26" s="3"/>
      <c r="J26" s="3"/>
      <c r="K26" s="3"/>
      <c r="L26" s="3" t="s">
        <v>28</v>
      </c>
      <c r="M26" s="3"/>
      <c r="N26" s="9">
        <v>30</v>
      </c>
      <c r="O26" s="10"/>
      <c r="P26" s="9">
        <v>3803</v>
      </c>
      <c r="Q26" s="10"/>
      <c r="R26" s="9">
        <f t="shared" si="7"/>
        <v>-3773</v>
      </c>
      <c r="S26" s="10"/>
      <c r="T26" s="9">
        <v>5000</v>
      </c>
    </row>
    <row r="27" spans="1:20" outlineLevel="3">
      <c r="A27" s="9">
        <v>534</v>
      </c>
      <c r="B27" s="10"/>
      <c r="C27" s="9">
        <v>1384</v>
      </c>
      <c r="D27" s="10"/>
      <c r="E27" s="9">
        <f t="shared" si="6"/>
        <v>-850</v>
      </c>
      <c r="F27" s="3"/>
      <c r="G27" s="3"/>
      <c r="H27" s="3"/>
      <c r="I27" s="3"/>
      <c r="J27" s="3"/>
      <c r="K27" s="3"/>
      <c r="L27" s="3" t="s">
        <v>29</v>
      </c>
      <c r="M27" s="3"/>
      <c r="N27" s="9">
        <v>18296</v>
      </c>
      <c r="O27" s="10"/>
      <c r="P27" s="9">
        <v>27801</v>
      </c>
      <c r="Q27" s="10"/>
      <c r="R27" s="9">
        <f t="shared" si="7"/>
        <v>-9505</v>
      </c>
      <c r="S27" s="10"/>
      <c r="T27" s="9">
        <v>33000</v>
      </c>
    </row>
    <row r="28" spans="1:20" outlineLevel="3">
      <c r="A28" s="9">
        <v>0</v>
      </c>
      <c r="B28" s="10"/>
      <c r="C28" s="9"/>
      <c r="D28" s="10"/>
      <c r="E28" s="9">
        <f t="shared" si="6"/>
        <v>0</v>
      </c>
      <c r="F28" s="3"/>
      <c r="G28" s="3"/>
      <c r="H28" s="3"/>
      <c r="I28" s="3"/>
      <c r="J28" s="3"/>
      <c r="K28" s="3"/>
      <c r="L28" s="3" t="s">
        <v>30</v>
      </c>
      <c r="M28" s="3"/>
      <c r="N28" s="9">
        <v>1840</v>
      </c>
      <c r="O28" s="10"/>
      <c r="P28" s="9"/>
      <c r="Q28" s="10"/>
      <c r="R28" s="9">
        <f t="shared" si="7"/>
        <v>1840</v>
      </c>
      <c r="S28" s="10"/>
      <c r="T28" s="9">
        <v>0</v>
      </c>
    </row>
    <row r="29" spans="1:20" outlineLevel="3">
      <c r="A29" s="9">
        <v>17174</v>
      </c>
      <c r="B29" s="10"/>
      <c r="C29" s="9">
        <v>2173</v>
      </c>
      <c r="D29" s="10"/>
      <c r="E29" s="9">
        <f t="shared" si="6"/>
        <v>15001</v>
      </c>
      <c r="F29" s="3"/>
      <c r="G29" s="3"/>
      <c r="H29" s="3"/>
      <c r="I29" s="3"/>
      <c r="J29" s="3"/>
      <c r="K29" s="3"/>
      <c r="L29" s="3" t="s">
        <v>31</v>
      </c>
      <c r="M29" s="3"/>
      <c r="N29" s="19">
        <v>60978</v>
      </c>
      <c r="O29" s="10"/>
      <c r="P29" s="9">
        <v>93836</v>
      </c>
      <c r="Q29" s="10"/>
      <c r="R29" s="9">
        <f t="shared" si="7"/>
        <v>-32858</v>
      </c>
      <c r="S29" s="10"/>
      <c r="T29" s="9">
        <v>100000</v>
      </c>
    </row>
    <row r="30" spans="1:20" outlineLevel="3">
      <c r="A30" s="9">
        <v>-14636</v>
      </c>
      <c r="B30" s="10"/>
      <c r="C30" s="9">
        <v>1000</v>
      </c>
      <c r="D30" s="10"/>
      <c r="E30" s="9">
        <f t="shared" si="6"/>
        <v>-15636</v>
      </c>
      <c r="F30" s="3"/>
      <c r="G30" s="3"/>
      <c r="H30" s="3"/>
      <c r="I30" s="3"/>
      <c r="J30" s="3"/>
      <c r="K30" s="3"/>
      <c r="L30" s="3" t="s">
        <v>32</v>
      </c>
      <c r="M30" s="3"/>
      <c r="N30" s="19">
        <v>40354</v>
      </c>
      <c r="O30" s="10"/>
      <c r="P30" s="9">
        <v>15235</v>
      </c>
      <c r="Q30" s="10"/>
      <c r="R30" s="9">
        <f t="shared" si="7"/>
        <v>25119</v>
      </c>
      <c r="S30" s="10"/>
      <c r="T30" s="9">
        <v>22000</v>
      </c>
    </row>
    <row r="31" spans="1:20" outlineLevel="3">
      <c r="A31" s="9">
        <v>862</v>
      </c>
      <c r="B31" s="10"/>
      <c r="C31" s="9">
        <v>513</v>
      </c>
      <c r="D31" s="10"/>
      <c r="E31" s="9">
        <f t="shared" si="6"/>
        <v>349</v>
      </c>
      <c r="F31" s="3"/>
      <c r="G31" s="3"/>
      <c r="H31" s="3"/>
      <c r="I31" s="3"/>
      <c r="J31" s="3"/>
      <c r="K31" s="3"/>
      <c r="L31" s="3" t="s">
        <v>33</v>
      </c>
      <c r="M31" s="3"/>
      <c r="N31" s="19">
        <v>27497</v>
      </c>
      <c r="O31" s="10"/>
      <c r="P31" s="9">
        <v>3462</v>
      </c>
      <c r="Q31" s="10"/>
      <c r="R31" s="9">
        <f t="shared" si="7"/>
        <v>24035</v>
      </c>
      <c r="S31" s="10"/>
      <c r="T31" s="9">
        <v>5000</v>
      </c>
    </row>
    <row r="32" spans="1:20" ht="16.5" outlineLevel="3" thickBot="1">
      <c r="A32" s="11">
        <v>100</v>
      </c>
      <c r="B32" s="10"/>
      <c r="C32" s="11">
        <v>59</v>
      </c>
      <c r="D32" s="10"/>
      <c r="E32" s="11">
        <f>A32-C32</f>
        <v>41</v>
      </c>
      <c r="F32" s="3"/>
      <c r="G32" s="3"/>
      <c r="H32" s="3"/>
      <c r="I32" s="3"/>
      <c r="J32" s="3"/>
      <c r="K32" s="3"/>
      <c r="L32" s="3" t="s">
        <v>34</v>
      </c>
      <c r="M32" s="3"/>
      <c r="N32" s="11">
        <v>3090</v>
      </c>
      <c r="O32" s="10"/>
      <c r="P32" s="11">
        <v>1223</v>
      </c>
      <c r="Q32" s="10"/>
      <c r="R32" s="11">
        <f>N32-P32</f>
        <v>1867</v>
      </c>
      <c r="S32" s="10"/>
      <c r="T32" s="11">
        <v>2000</v>
      </c>
    </row>
    <row r="33" spans="1:20" outlineLevel="2">
      <c r="A33" s="9">
        <f>ROUND(SUM(A24:A32),5)</f>
        <v>26108</v>
      </c>
      <c r="B33" s="10"/>
      <c r="C33" s="9">
        <f>ROUND(SUM(C24:C32),5)</f>
        <v>18942</v>
      </c>
      <c r="D33" s="10"/>
      <c r="E33" s="9">
        <f>A33-C33</f>
        <v>7166</v>
      </c>
      <c r="F33" s="3"/>
      <c r="G33" s="3"/>
      <c r="H33" s="3"/>
      <c r="I33" s="3"/>
      <c r="J33" s="3"/>
      <c r="K33" s="3" t="s">
        <v>35</v>
      </c>
      <c r="L33" s="3"/>
      <c r="M33" s="3"/>
      <c r="N33" s="9">
        <f>ROUND(SUM(N24:N32),5)</f>
        <v>372044</v>
      </c>
      <c r="O33" s="10"/>
      <c r="P33" s="9">
        <f>ROUND(SUM(P24:P32),5)</f>
        <v>375318</v>
      </c>
      <c r="Q33" s="10"/>
      <c r="R33" s="9">
        <f>N33-P33</f>
        <v>-3274</v>
      </c>
      <c r="S33" s="10"/>
      <c r="T33" s="9">
        <f>ROUND(SUM(T24:T32),5)</f>
        <v>437000</v>
      </c>
    </row>
    <row r="34" spans="1:20" outlineLevel="2">
      <c r="A34" s="9">
        <v>4905</v>
      </c>
      <c r="B34" s="10"/>
      <c r="C34" s="9">
        <v>36156</v>
      </c>
      <c r="D34" s="10"/>
      <c r="E34" s="9">
        <f t="shared" ref="E34:E44" si="8">A34-C34</f>
        <v>-31251</v>
      </c>
      <c r="F34" s="3"/>
      <c r="G34" s="3"/>
      <c r="H34" s="3"/>
      <c r="I34" s="3"/>
      <c r="J34" s="3"/>
      <c r="K34" s="3" t="s">
        <v>36</v>
      </c>
      <c r="L34" s="3"/>
      <c r="M34" s="3"/>
      <c r="N34" s="9">
        <v>141079</v>
      </c>
      <c r="O34" s="10"/>
      <c r="P34" s="9">
        <v>186273</v>
      </c>
      <c r="Q34" s="10"/>
      <c r="R34" s="9">
        <f t="shared" ref="R34:R44" si="9">N34-P34</f>
        <v>-45194</v>
      </c>
      <c r="S34" s="10"/>
      <c r="T34" s="9">
        <v>263000</v>
      </c>
    </row>
    <row r="35" spans="1:20" outlineLevel="3">
      <c r="A35" s="9"/>
      <c r="B35" s="10"/>
      <c r="C35" s="9"/>
      <c r="D35" s="10"/>
      <c r="E35" s="9"/>
      <c r="F35" s="3"/>
      <c r="G35" s="3"/>
      <c r="H35" s="3"/>
      <c r="I35" s="3"/>
      <c r="J35" s="3"/>
      <c r="K35" s="3" t="s">
        <v>37</v>
      </c>
      <c r="L35" s="3"/>
      <c r="M35" s="3"/>
      <c r="N35" s="9"/>
      <c r="O35" s="10"/>
      <c r="P35" s="9"/>
      <c r="Q35" s="10"/>
      <c r="R35" s="9"/>
      <c r="S35" s="10"/>
      <c r="T35" s="9"/>
    </row>
    <row r="36" spans="1:20" outlineLevel="3">
      <c r="A36" s="9">
        <v>0</v>
      </c>
      <c r="B36" s="10"/>
      <c r="C36" s="9"/>
      <c r="D36" s="10"/>
      <c r="E36" s="9">
        <f t="shared" si="8"/>
        <v>0</v>
      </c>
      <c r="F36" s="3"/>
      <c r="G36" s="3"/>
      <c r="H36" s="3"/>
      <c r="I36" s="3"/>
      <c r="J36" s="3"/>
      <c r="K36" s="3"/>
      <c r="L36" s="3" t="s">
        <v>38</v>
      </c>
      <c r="M36" s="3"/>
      <c r="N36" s="9">
        <v>1750</v>
      </c>
      <c r="O36" s="10"/>
      <c r="P36" s="9"/>
      <c r="Q36" s="10"/>
      <c r="R36" s="9">
        <f t="shared" si="9"/>
        <v>1750</v>
      </c>
      <c r="S36" s="10"/>
      <c r="T36" s="9"/>
    </row>
    <row r="37" spans="1:20" outlineLevel="3">
      <c r="A37" s="9">
        <v>0</v>
      </c>
      <c r="B37" s="10"/>
      <c r="C37" s="9">
        <v>225</v>
      </c>
      <c r="D37" s="10"/>
      <c r="E37" s="9">
        <f t="shared" si="8"/>
        <v>-225</v>
      </c>
      <c r="F37" s="3"/>
      <c r="G37" s="3"/>
      <c r="H37" s="3"/>
      <c r="I37" s="3"/>
      <c r="J37" s="3"/>
      <c r="K37" s="3"/>
      <c r="L37" s="3" t="s">
        <v>39</v>
      </c>
      <c r="M37" s="3"/>
      <c r="N37" s="9">
        <v>0</v>
      </c>
      <c r="O37" s="10"/>
      <c r="P37" s="9">
        <v>1275</v>
      </c>
      <c r="Q37" s="10"/>
      <c r="R37" s="9">
        <f t="shared" si="9"/>
        <v>-1275</v>
      </c>
      <c r="S37" s="10"/>
      <c r="T37" s="9">
        <v>2000</v>
      </c>
    </row>
    <row r="38" spans="1:20" outlineLevel="3">
      <c r="A38" s="9">
        <v>35405</v>
      </c>
      <c r="B38" s="10"/>
      <c r="C38" s="9">
        <v>0</v>
      </c>
      <c r="D38" s="10"/>
      <c r="E38" s="9">
        <f t="shared" si="8"/>
        <v>35405</v>
      </c>
      <c r="F38" s="3"/>
      <c r="G38" s="3"/>
      <c r="H38" s="3"/>
      <c r="I38" s="3"/>
      <c r="J38" s="3"/>
      <c r="K38" s="3"/>
      <c r="L38" s="3" t="s">
        <v>40</v>
      </c>
      <c r="M38" s="3"/>
      <c r="N38" s="9">
        <v>35405</v>
      </c>
      <c r="O38" s="10"/>
      <c r="P38" s="9">
        <v>1000</v>
      </c>
      <c r="Q38" s="10"/>
      <c r="R38" s="9">
        <f t="shared" si="9"/>
        <v>34405</v>
      </c>
      <c r="S38" s="10"/>
      <c r="T38" s="9">
        <v>1000</v>
      </c>
    </row>
    <row r="39" spans="1:20" outlineLevel="3">
      <c r="A39" s="9">
        <v>10</v>
      </c>
      <c r="B39" s="10"/>
      <c r="C39" s="9"/>
      <c r="D39" s="10"/>
      <c r="E39" s="9">
        <f t="shared" si="8"/>
        <v>10</v>
      </c>
      <c r="F39" s="3"/>
      <c r="G39" s="3"/>
      <c r="H39" s="3"/>
      <c r="I39" s="3"/>
      <c r="J39" s="3"/>
      <c r="K39" s="3"/>
      <c r="L39" s="3" t="s">
        <v>41</v>
      </c>
      <c r="M39" s="3"/>
      <c r="N39" s="9">
        <v>53</v>
      </c>
      <c r="O39" s="10"/>
      <c r="P39" s="9"/>
      <c r="Q39" s="10"/>
      <c r="R39" s="9">
        <f t="shared" si="9"/>
        <v>53</v>
      </c>
      <c r="S39" s="10"/>
      <c r="T39" s="9"/>
    </row>
    <row r="40" spans="1:20" outlineLevel="3">
      <c r="A40" s="9">
        <v>0</v>
      </c>
      <c r="B40" s="10"/>
      <c r="C40" s="9"/>
      <c r="D40" s="10"/>
      <c r="E40" s="9">
        <f t="shared" si="8"/>
        <v>0</v>
      </c>
      <c r="F40" s="3"/>
      <c r="G40" s="3"/>
      <c r="H40" s="3"/>
      <c r="I40" s="3"/>
      <c r="J40" s="3"/>
      <c r="K40" s="3"/>
      <c r="L40" s="3" t="s">
        <v>42</v>
      </c>
      <c r="M40" s="3"/>
      <c r="N40" s="9">
        <v>-77</v>
      </c>
      <c r="O40" s="10"/>
      <c r="P40" s="9"/>
      <c r="Q40" s="10"/>
      <c r="R40" s="9">
        <f t="shared" si="9"/>
        <v>-77</v>
      </c>
      <c r="S40" s="10"/>
      <c r="T40" s="9"/>
    </row>
    <row r="41" spans="1:20" outlineLevel="3">
      <c r="A41" s="9">
        <v>900</v>
      </c>
      <c r="B41" s="10"/>
      <c r="C41" s="9"/>
      <c r="D41" s="10"/>
      <c r="E41" s="9">
        <f t="shared" si="8"/>
        <v>900</v>
      </c>
      <c r="F41" s="3"/>
      <c r="G41" s="3"/>
      <c r="H41" s="3"/>
      <c r="I41" s="3"/>
      <c r="J41" s="3"/>
      <c r="K41" s="3"/>
      <c r="L41" s="3" t="s">
        <v>43</v>
      </c>
      <c r="M41" s="3"/>
      <c r="N41" s="9">
        <v>1524</v>
      </c>
      <c r="O41" s="10"/>
      <c r="P41" s="9"/>
      <c r="Q41" s="10"/>
      <c r="R41" s="9">
        <f t="shared" si="9"/>
        <v>1524</v>
      </c>
      <c r="S41" s="10"/>
      <c r="T41" s="9"/>
    </row>
    <row r="42" spans="1:20" outlineLevel="3">
      <c r="A42" s="9">
        <v>0</v>
      </c>
      <c r="B42" s="10"/>
      <c r="C42" s="9"/>
      <c r="D42" s="10"/>
      <c r="E42" s="9">
        <f t="shared" si="8"/>
        <v>0</v>
      </c>
      <c r="F42" s="3"/>
      <c r="G42" s="3"/>
      <c r="H42" s="3"/>
      <c r="I42" s="3"/>
      <c r="J42" s="3"/>
      <c r="K42" s="3"/>
      <c r="L42" s="3" t="s">
        <v>44</v>
      </c>
      <c r="M42" s="3"/>
      <c r="N42" s="9">
        <v>335</v>
      </c>
      <c r="O42" s="10"/>
      <c r="P42" s="9"/>
      <c r="Q42" s="10"/>
      <c r="R42" s="9">
        <f t="shared" si="9"/>
        <v>335</v>
      </c>
      <c r="S42" s="10"/>
      <c r="T42" s="9"/>
    </row>
    <row r="43" spans="1:20" outlineLevel="3">
      <c r="A43" s="9">
        <v>400</v>
      </c>
      <c r="B43" s="10"/>
      <c r="C43" s="9">
        <v>712</v>
      </c>
      <c r="D43" s="10"/>
      <c r="E43" s="9">
        <f t="shared" si="8"/>
        <v>-312</v>
      </c>
      <c r="F43" s="3"/>
      <c r="G43" s="3"/>
      <c r="H43" s="3"/>
      <c r="I43" s="3"/>
      <c r="J43" s="3"/>
      <c r="K43" s="3"/>
      <c r="L43" s="3" t="s">
        <v>45</v>
      </c>
      <c r="M43" s="3"/>
      <c r="N43" s="9">
        <v>27014</v>
      </c>
      <c r="O43" s="10"/>
      <c r="P43" s="9">
        <v>33129</v>
      </c>
      <c r="Q43" s="10"/>
      <c r="R43" s="9">
        <f t="shared" si="9"/>
        <v>-6115</v>
      </c>
      <c r="S43" s="10"/>
      <c r="T43" s="9">
        <v>34000</v>
      </c>
    </row>
    <row r="44" spans="1:20" outlineLevel="3">
      <c r="A44" s="9">
        <v>1830</v>
      </c>
      <c r="B44" s="10"/>
      <c r="C44" s="9"/>
      <c r="D44" s="10"/>
      <c r="E44" s="9">
        <f t="shared" si="8"/>
        <v>1830</v>
      </c>
      <c r="F44" s="3"/>
      <c r="G44" s="3"/>
      <c r="H44" s="3"/>
      <c r="I44" s="3"/>
      <c r="J44" s="3"/>
      <c r="K44" s="3"/>
      <c r="L44" s="3" t="s">
        <v>46</v>
      </c>
      <c r="M44" s="3"/>
      <c r="N44" s="9">
        <v>4273</v>
      </c>
      <c r="O44" s="10"/>
      <c r="P44" s="9"/>
      <c r="Q44" s="10"/>
      <c r="R44" s="9">
        <f t="shared" si="9"/>
        <v>4273</v>
      </c>
      <c r="S44" s="10"/>
      <c r="T44" s="9"/>
    </row>
    <row r="45" spans="1:20" ht="16.5" outlineLevel="3" thickBot="1">
      <c r="A45" s="11">
        <v>0</v>
      </c>
      <c r="B45" s="10"/>
      <c r="C45" s="11"/>
      <c r="D45" s="10"/>
      <c r="E45" s="11">
        <f>A45-C45</f>
        <v>0</v>
      </c>
      <c r="F45" s="3"/>
      <c r="G45" s="3"/>
      <c r="H45" s="3"/>
      <c r="I45" s="3"/>
      <c r="J45" s="3"/>
      <c r="K45" s="3"/>
      <c r="L45" s="3" t="s">
        <v>47</v>
      </c>
      <c r="M45" s="3"/>
      <c r="N45" s="11">
        <v>0</v>
      </c>
      <c r="O45" s="10"/>
      <c r="P45" s="11"/>
      <c r="Q45" s="10"/>
      <c r="R45" s="11">
        <f>N45-P45</f>
        <v>0</v>
      </c>
      <c r="S45" s="10"/>
      <c r="T45" s="11">
        <v>0</v>
      </c>
    </row>
    <row r="46" spans="1:20" outlineLevel="2">
      <c r="A46" s="9">
        <f>ROUND(SUM(A35:A45),5)</f>
        <v>38545</v>
      </c>
      <c r="B46" s="10"/>
      <c r="C46" s="9">
        <f>ROUND(SUM(C35:C45),5)</f>
        <v>937</v>
      </c>
      <c r="D46" s="10"/>
      <c r="E46" s="9">
        <f>A46-C46</f>
        <v>37608</v>
      </c>
      <c r="F46" s="3"/>
      <c r="G46" s="3"/>
      <c r="H46" s="3"/>
      <c r="I46" s="3"/>
      <c r="J46" s="3"/>
      <c r="K46" s="3" t="s">
        <v>48</v>
      </c>
      <c r="L46" s="3"/>
      <c r="M46" s="3"/>
      <c r="N46" s="9">
        <f>ROUND(SUM(N35:N45),5)</f>
        <v>70277</v>
      </c>
      <c r="O46" s="10"/>
      <c r="P46" s="9">
        <f>ROUND(SUM(P35:P45),5)</f>
        <v>35404</v>
      </c>
      <c r="Q46" s="10"/>
      <c r="R46" s="9">
        <f>N46-P46</f>
        <v>34873</v>
      </c>
      <c r="S46" s="10"/>
      <c r="T46" s="9">
        <f>ROUND(SUM(T35:T45),5)</f>
        <v>37000</v>
      </c>
    </row>
    <row r="47" spans="1:20" outlineLevel="3">
      <c r="A47" s="9"/>
      <c r="B47" s="10"/>
      <c r="C47" s="9"/>
      <c r="D47" s="10"/>
      <c r="E47" s="9"/>
      <c r="F47" s="3"/>
      <c r="G47" s="3"/>
      <c r="H47" s="3"/>
      <c r="I47" s="3"/>
      <c r="J47" s="3"/>
      <c r="K47" s="3" t="s">
        <v>49</v>
      </c>
      <c r="L47" s="3"/>
      <c r="M47" s="3"/>
      <c r="N47" s="9"/>
      <c r="O47" s="10"/>
      <c r="P47" s="9"/>
      <c r="Q47" s="10"/>
      <c r="R47" s="9"/>
      <c r="S47" s="10"/>
      <c r="T47" s="9"/>
    </row>
    <row r="48" spans="1:20" outlineLevel="3">
      <c r="A48" s="9">
        <v>42</v>
      </c>
      <c r="B48" s="10"/>
      <c r="C48" s="9"/>
      <c r="D48" s="10"/>
      <c r="E48" s="9">
        <f t="shared" ref="E48:E49" si="10">A48-C48</f>
        <v>42</v>
      </c>
      <c r="F48" s="3"/>
      <c r="G48" s="3"/>
      <c r="H48" s="3"/>
      <c r="I48" s="3"/>
      <c r="J48" s="3"/>
      <c r="K48" s="3"/>
      <c r="L48" s="3" t="s">
        <v>50</v>
      </c>
      <c r="M48" s="3"/>
      <c r="N48" s="9">
        <v>1662</v>
      </c>
      <c r="O48" s="10"/>
      <c r="P48" s="9"/>
      <c r="Q48" s="10"/>
      <c r="R48" s="9">
        <f t="shared" ref="R48:R49" si="11">N48-P48</f>
        <v>1662</v>
      </c>
      <c r="S48" s="10"/>
      <c r="T48" s="9">
        <v>0</v>
      </c>
    </row>
    <row r="49" spans="1:20" outlineLevel="3">
      <c r="A49" s="9">
        <v>-93</v>
      </c>
      <c r="B49" s="10"/>
      <c r="C49" s="9"/>
      <c r="D49" s="10"/>
      <c r="E49" s="9">
        <f t="shared" si="10"/>
        <v>-93</v>
      </c>
      <c r="F49" s="3"/>
      <c r="G49" s="3"/>
      <c r="H49" s="3"/>
      <c r="I49" s="3"/>
      <c r="J49" s="3"/>
      <c r="K49" s="3"/>
      <c r="L49" s="3" t="s">
        <v>51</v>
      </c>
      <c r="M49" s="3"/>
      <c r="N49" s="9">
        <v>-337</v>
      </c>
      <c r="O49" s="10"/>
      <c r="P49" s="9"/>
      <c r="Q49" s="10"/>
      <c r="R49" s="9">
        <f t="shared" si="11"/>
        <v>-337</v>
      </c>
      <c r="S49" s="10"/>
      <c r="T49" s="9">
        <v>0</v>
      </c>
    </row>
    <row r="50" spans="1:20" ht="16.5" outlineLevel="3" thickBot="1">
      <c r="A50" s="12">
        <v>0</v>
      </c>
      <c r="B50" s="10"/>
      <c r="C50" s="9"/>
      <c r="D50" s="10"/>
      <c r="E50" s="11">
        <f>A50-C50</f>
        <v>0</v>
      </c>
      <c r="F50" s="3"/>
      <c r="G50" s="3"/>
      <c r="H50" s="3"/>
      <c r="I50" s="3"/>
      <c r="J50" s="3"/>
      <c r="K50" s="3"/>
      <c r="L50" s="3" t="s">
        <v>52</v>
      </c>
      <c r="M50" s="3"/>
      <c r="N50" s="12">
        <v>-869</v>
      </c>
      <c r="O50" s="10"/>
      <c r="P50" s="9"/>
      <c r="Q50" s="10"/>
      <c r="R50" s="11">
        <f>N50-P50</f>
        <v>-869</v>
      </c>
      <c r="S50" s="10"/>
      <c r="T50" s="12">
        <v>0</v>
      </c>
    </row>
    <row r="51" spans="1:20" ht="16.5" outlineLevel="2" thickBot="1">
      <c r="A51" s="13">
        <f>ROUND(SUM(A47:A50),5)</f>
        <v>-51</v>
      </c>
      <c r="B51" s="10"/>
      <c r="C51" s="11"/>
      <c r="D51" s="10"/>
      <c r="E51" s="11">
        <f>A51-C51</f>
        <v>-51</v>
      </c>
      <c r="F51" s="3"/>
      <c r="G51" s="3"/>
      <c r="H51" s="3"/>
      <c r="I51" s="3"/>
      <c r="J51" s="3"/>
      <c r="K51" s="3" t="s">
        <v>53</v>
      </c>
      <c r="L51" s="3"/>
      <c r="M51" s="3"/>
      <c r="N51" s="13">
        <f>ROUND(SUM(N47:N50),5)</f>
        <v>456</v>
      </c>
      <c r="O51" s="10"/>
      <c r="P51" s="11"/>
      <c r="Q51" s="10"/>
      <c r="R51" s="11">
        <f>N51-P51</f>
        <v>456</v>
      </c>
      <c r="S51" s="10"/>
      <c r="T51" s="13">
        <f>ROUND(SUM(T47:T50),5)</f>
        <v>0</v>
      </c>
    </row>
    <row r="52" spans="1:20" ht="16.5" outlineLevel="1" thickBot="1">
      <c r="A52" s="9">
        <f>ROUND(SUM(A5:A7)+SUM(A14:A18)+SUM(A22:A23)+SUM(A33:A34)+A46+A51,5)</f>
        <v>213502</v>
      </c>
      <c r="B52" s="10"/>
      <c r="C52" s="9">
        <f>ROUND(SUM(C5:C7)+SUM(C14:C18)+SUM(C22:C23)+SUM(C33:C34)+C46+C51,5)</f>
        <v>120354</v>
      </c>
      <c r="D52" s="10"/>
      <c r="E52" s="9">
        <f>A52-C52</f>
        <v>93148</v>
      </c>
      <c r="F52" s="3"/>
      <c r="G52" s="3"/>
      <c r="H52" s="3"/>
      <c r="I52" s="3"/>
      <c r="J52" s="3" t="s">
        <v>54</v>
      </c>
      <c r="K52" s="3"/>
      <c r="L52" s="3"/>
      <c r="M52" s="3"/>
      <c r="N52" s="9">
        <f>ROUND(SUM(N5:N7)+SUM(N14:N18)+SUM(N22:N23)+SUM(N33:N34)+N46+N51,5)</f>
        <v>2596962</v>
      </c>
      <c r="O52" s="10"/>
      <c r="P52" s="9">
        <f>ROUND(SUM(P5:P7)+SUM(P14:P18)+SUM(P22:P23)+SUM(P33:P34)+P46+P51,5)</f>
        <v>2338586</v>
      </c>
      <c r="Q52" s="10"/>
      <c r="R52" s="9">
        <f>N52-P52</f>
        <v>258376</v>
      </c>
      <c r="S52" s="10"/>
      <c r="T52" s="9">
        <f>ROUND(SUM(T5:T7)+SUM(T14:T18)+SUM(T22:T23)+SUM(T33:T34)+T46+T51,5)</f>
        <v>2914000</v>
      </c>
    </row>
    <row r="53" spans="1:20" ht="16.5" hidden="1" outlineLevel="1" thickBot="1">
      <c r="A53" s="12">
        <v>0</v>
      </c>
      <c r="B53" s="10"/>
      <c r="C53" s="12"/>
      <c r="D53" s="10"/>
      <c r="E53" s="12"/>
      <c r="F53" s="3"/>
      <c r="G53" s="3"/>
      <c r="H53" s="3"/>
      <c r="I53" s="3"/>
      <c r="J53" s="3" t="s">
        <v>55</v>
      </c>
      <c r="K53" s="3"/>
      <c r="L53" s="3"/>
      <c r="M53" s="3"/>
      <c r="N53" s="12">
        <v>0</v>
      </c>
      <c r="O53" s="10"/>
      <c r="P53" s="12"/>
      <c r="Q53" s="10"/>
      <c r="R53" s="12"/>
      <c r="S53" s="10"/>
      <c r="T53" s="12">
        <v>0</v>
      </c>
    </row>
    <row r="54" spans="1:20" ht="16.5" collapsed="1" thickBot="1">
      <c r="A54" s="20">
        <f>ROUND(A4+SUM(A52:A53),5)</f>
        <v>213502</v>
      </c>
      <c r="B54" s="21"/>
      <c r="C54" s="20">
        <f>ROUND(C4+SUM(C52:C53),5)</f>
        <v>120354</v>
      </c>
      <c r="D54" s="21"/>
      <c r="E54" s="20">
        <f>A54-C54</f>
        <v>93148</v>
      </c>
      <c r="F54" s="21"/>
      <c r="G54" s="21"/>
      <c r="H54" s="21"/>
      <c r="I54" s="21" t="s">
        <v>56</v>
      </c>
      <c r="J54" s="21"/>
      <c r="K54" s="21"/>
      <c r="L54" s="21"/>
      <c r="M54" s="21"/>
      <c r="N54" s="20">
        <f>ROUND(N4+SUM(N52:N53),5)</f>
        <v>2596962</v>
      </c>
      <c r="O54" s="21"/>
      <c r="P54" s="20">
        <f>ROUND(P4+SUM(P52:P53),5)</f>
        <v>2338586</v>
      </c>
      <c r="Q54" s="21"/>
      <c r="R54" s="20">
        <f>N54-P54</f>
        <v>258376</v>
      </c>
      <c r="S54" s="21"/>
      <c r="T54" s="20">
        <f>ROUND(T4+SUM(T52:T53),5)</f>
        <v>2914000</v>
      </c>
    </row>
    <row r="55" spans="1:20" hidden="1">
      <c r="A55" s="9">
        <f>A54</f>
        <v>213502</v>
      </c>
      <c r="B55" s="10"/>
      <c r="C55" s="9">
        <f>C54</f>
        <v>120354</v>
      </c>
      <c r="D55" s="10"/>
      <c r="E55" s="9"/>
      <c r="F55" s="3"/>
      <c r="G55" s="3"/>
      <c r="H55" s="3" t="s">
        <v>57</v>
      </c>
      <c r="I55" s="3"/>
      <c r="J55" s="3"/>
      <c r="K55" s="3"/>
      <c r="L55" s="3"/>
      <c r="M55" s="3"/>
      <c r="N55" s="9">
        <f>N54</f>
        <v>2596962</v>
      </c>
      <c r="O55" s="10"/>
      <c r="P55" s="9">
        <f>P54</f>
        <v>2338586</v>
      </c>
      <c r="Q55" s="10"/>
      <c r="R55" s="9"/>
      <c r="S55" s="10"/>
      <c r="T55" s="9">
        <f>T54</f>
        <v>2914000</v>
      </c>
    </row>
    <row r="56" spans="1:20" outlineLevel="1">
      <c r="A56" s="9"/>
      <c r="B56" s="10"/>
      <c r="C56" s="9"/>
      <c r="D56" s="10"/>
      <c r="E56" s="9"/>
      <c r="F56" s="3"/>
      <c r="G56" s="3"/>
      <c r="H56" s="3"/>
      <c r="I56" s="3" t="s">
        <v>58</v>
      </c>
      <c r="J56" s="3"/>
      <c r="K56" s="3"/>
      <c r="L56" s="3"/>
      <c r="M56" s="3"/>
      <c r="N56" s="9"/>
      <c r="O56" s="10"/>
      <c r="P56" s="9"/>
      <c r="Q56" s="10"/>
      <c r="R56" s="9"/>
      <c r="S56" s="10"/>
      <c r="T56" s="9"/>
    </row>
    <row r="57" spans="1:20" outlineLevel="2">
      <c r="A57" s="9"/>
      <c r="B57" s="10"/>
      <c r="C57" s="9"/>
      <c r="D57" s="10"/>
      <c r="E57" s="9"/>
      <c r="F57" s="3"/>
      <c r="G57" s="3"/>
      <c r="H57" s="3"/>
      <c r="I57" s="3"/>
      <c r="J57" s="3" t="s">
        <v>59</v>
      </c>
      <c r="K57" s="3"/>
      <c r="L57" s="3"/>
      <c r="M57" s="3"/>
      <c r="N57" s="9"/>
      <c r="O57" s="10"/>
      <c r="P57" s="9"/>
      <c r="Q57" s="10"/>
      <c r="R57" s="9"/>
      <c r="S57" s="10"/>
      <c r="T57" s="9"/>
    </row>
    <row r="58" spans="1:20" outlineLevel="3">
      <c r="A58" s="9"/>
      <c r="B58" s="10"/>
      <c r="C58" s="9"/>
      <c r="D58" s="10"/>
      <c r="E58" s="9"/>
      <c r="F58" s="3"/>
      <c r="G58" s="3"/>
      <c r="H58" s="3"/>
      <c r="I58" s="3"/>
      <c r="J58" s="3"/>
      <c r="K58" s="3" t="s">
        <v>60</v>
      </c>
      <c r="L58" s="3"/>
      <c r="M58" s="3"/>
      <c r="N58" s="9"/>
      <c r="O58" s="10"/>
      <c r="P58" s="9"/>
      <c r="Q58" s="10"/>
      <c r="R58" s="9"/>
      <c r="S58" s="10"/>
      <c r="T58" s="9"/>
    </row>
    <row r="59" spans="1:20" outlineLevel="3">
      <c r="A59" s="9">
        <v>7734</v>
      </c>
      <c r="B59" s="10"/>
      <c r="C59" s="9">
        <v>2672</v>
      </c>
      <c r="D59" s="10"/>
      <c r="E59" s="9">
        <f t="shared" ref="E59:E78" si="12">A59-C59</f>
        <v>5062</v>
      </c>
      <c r="F59" s="3"/>
      <c r="G59" s="3"/>
      <c r="H59" s="3"/>
      <c r="I59" s="3"/>
      <c r="J59" s="3"/>
      <c r="K59" s="3"/>
      <c r="L59" s="3" t="s">
        <v>61</v>
      </c>
      <c r="M59" s="3"/>
      <c r="N59" s="9">
        <v>46419</v>
      </c>
      <c r="O59" s="10"/>
      <c r="P59" s="9">
        <v>36305</v>
      </c>
      <c r="Q59" s="10"/>
      <c r="R59" s="9">
        <f t="shared" ref="R59:R78" si="13">N59-P59</f>
        <v>10114</v>
      </c>
      <c r="S59" s="10"/>
      <c r="T59" s="9">
        <v>55000</v>
      </c>
    </row>
    <row r="60" spans="1:20" outlineLevel="3">
      <c r="A60" s="9">
        <v>1238</v>
      </c>
      <c r="B60" s="10"/>
      <c r="C60" s="9">
        <v>392</v>
      </c>
      <c r="D60" s="10"/>
      <c r="E60" s="9">
        <f t="shared" si="12"/>
        <v>846</v>
      </c>
      <c r="F60" s="3"/>
      <c r="G60" s="3"/>
      <c r="H60" s="3"/>
      <c r="I60" s="3"/>
      <c r="J60" s="3"/>
      <c r="K60" s="3"/>
      <c r="L60" s="3" t="s">
        <v>62</v>
      </c>
      <c r="M60" s="3"/>
      <c r="N60" s="9">
        <v>29337</v>
      </c>
      <c r="O60" s="10"/>
      <c r="P60" s="9">
        <v>26583</v>
      </c>
      <c r="Q60" s="10"/>
      <c r="R60" s="9">
        <f t="shared" si="13"/>
        <v>2754</v>
      </c>
      <c r="S60" s="10"/>
      <c r="T60" s="9">
        <v>28000</v>
      </c>
    </row>
    <row r="61" spans="1:20" outlineLevel="3">
      <c r="A61" s="9">
        <v>80</v>
      </c>
      <c r="B61" s="10"/>
      <c r="C61" s="9">
        <v>74</v>
      </c>
      <c r="D61" s="10"/>
      <c r="E61" s="9">
        <f t="shared" si="12"/>
        <v>6</v>
      </c>
      <c r="F61" s="3"/>
      <c r="G61" s="3"/>
      <c r="H61" s="3"/>
      <c r="I61" s="3"/>
      <c r="J61" s="3"/>
      <c r="K61" s="3"/>
      <c r="L61" s="3" t="s">
        <v>63</v>
      </c>
      <c r="M61" s="3"/>
      <c r="N61" s="9">
        <v>2019</v>
      </c>
      <c r="O61" s="10"/>
      <c r="P61" s="9">
        <v>4987</v>
      </c>
      <c r="Q61" s="10"/>
      <c r="R61" s="9">
        <f t="shared" si="13"/>
        <v>-2968</v>
      </c>
      <c r="S61" s="10"/>
      <c r="T61" s="9">
        <v>5000</v>
      </c>
    </row>
    <row r="62" spans="1:20" outlineLevel="3">
      <c r="A62" s="9">
        <v>355</v>
      </c>
      <c r="B62" s="10"/>
      <c r="C62" s="9">
        <v>434</v>
      </c>
      <c r="D62" s="10"/>
      <c r="E62" s="9">
        <f t="shared" si="12"/>
        <v>-79</v>
      </c>
      <c r="F62" s="3"/>
      <c r="G62" s="3"/>
      <c r="H62" s="3"/>
      <c r="I62" s="3"/>
      <c r="J62" s="3"/>
      <c r="K62" s="3"/>
      <c r="L62" s="3" t="s">
        <v>64</v>
      </c>
      <c r="M62" s="3"/>
      <c r="N62" s="9">
        <v>2945</v>
      </c>
      <c r="O62" s="10"/>
      <c r="P62" s="9">
        <v>1839</v>
      </c>
      <c r="Q62" s="10"/>
      <c r="R62" s="9">
        <f t="shared" si="13"/>
        <v>1106</v>
      </c>
      <c r="S62" s="10"/>
      <c r="T62" s="9">
        <v>3500</v>
      </c>
    </row>
    <row r="63" spans="1:20" outlineLevel="3">
      <c r="A63" s="9">
        <v>1708</v>
      </c>
      <c r="B63" s="10"/>
      <c r="C63" s="9">
        <v>2700</v>
      </c>
      <c r="D63" s="10"/>
      <c r="E63" s="9">
        <f t="shared" si="12"/>
        <v>-992</v>
      </c>
      <c r="F63" s="3"/>
      <c r="G63" s="3"/>
      <c r="H63" s="3"/>
      <c r="I63" s="3"/>
      <c r="J63" s="3"/>
      <c r="K63" s="3"/>
      <c r="L63" s="3" t="s">
        <v>65</v>
      </c>
      <c r="M63" s="3"/>
      <c r="N63" s="9">
        <v>13416</v>
      </c>
      <c r="O63" s="10"/>
      <c r="P63" s="9">
        <v>14692</v>
      </c>
      <c r="Q63" s="10"/>
      <c r="R63" s="9">
        <f t="shared" si="13"/>
        <v>-1276</v>
      </c>
      <c r="S63" s="10"/>
      <c r="T63" s="9">
        <v>17049</v>
      </c>
    </row>
    <row r="64" spans="1:20" outlineLevel="3">
      <c r="A64" s="9">
        <v>0</v>
      </c>
      <c r="B64" s="10"/>
      <c r="C64" s="9">
        <v>360</v>
      </c>
      <c r="D64" s="10"/>
      <c r="E64" s="9">
        <f t="shared" si="12"/>
        <v>-360</v>
      </c>
      <c r="F64" s="3"/>
      <c r="G64" s="3"/>
      <c r="H64" s="3"/>
      <c r="I64" s="3"/>
      <c r="J64" s="3"/>
      <c r="K64" s="3"/>
      <c r="L64" s="3" t="s">
        <v>66</v>
      </c>
      <c r="M64" s="3"/>
      <c r="N64" s="9">
        <v>6200</v>
      </c>
      <c r="O64" s="10"/>
      <c r="P64" s="9">
        <v>5650</v>
      </c>
      <c r="Q64" s="10"/>
      <c r="R64" s="9">
        <f t="shared" si="13"/>
        <v>550</v>
      </c>
      <c r="S64" s="10"/>
      <c r="T64" s="9">
        <v>10000</v>
      </c>
    </row>
    <row r="65" spans="1:20" outlineLevel="3">
      <c r="A65" s="9">
        <v>0</v>
      </c>
      <c r="B65" s="10"/>
      <c r="C65" s="9">
        <v>512</v>
      </c>
      <c r="D65" s="10"/>
      <c r="E65" s="9">
        <f t="shared" si="12"/>
        <v>-512</v>
      </c>
      <c r="F65" s="3"/>
      <c r="G65" s="3"/>
      <c r="H65" s="3"/>
      <c r="I65" s="3"/>
      <c r="J65" s="3"/>
      <c r="K65" s="3"/>
      <c r="L65" s="3" t="s">
        <v>67</v>
      </c>
      <c r="M65" s="3"/>
      <c r="N65" s="9">
        <v>7256</v>
      </c>
      <c r="O65" s="10"/>
      <c r="P65" s="9">
        <v>11066</v>
      </c>
      <c r="Q65" s="10"/>
      <c r="R65" s="9">
        <f t="shared" si="13"/>
        <v>-3810</v>
      </c>
      <c r="S65" s="10"/>
      <c r="T65" s="9">
        <v>13000</v>
      </c>
    </row>
    <row r="66" spans="1:20" outlineLevel="3">
      <c r="A66" s="9">
        <v>497</v>
      </c>
      <c r="B66" s="10"/>
      <c r="C66" s="9">
        <v>257</v>
      </c>
      <c r="D66" s="10"/>
      <c r="E66" s="9">
        <f t="shared" si="12"/>
        <v>240</v>
      </c>
      <c r="F66" s="3"/>
      <c r="G66" s="3"/>
      <c r="H66" s="3"/>
      <c r="I66" s="3"/>
      <c r="J66" s="3"/>
      <c r="K66" s="3"/>
      <c r="L66" s="3" t="s">
        <v>68</v>
      </c>
      <c r="M66" s="3"/>
      <c r="N66" s="9">
        <v>4845</v>
      </c>
      <c r="O66" s="10"/>
      <c r="P66" s="9">
        <v>4086</v>
      </c>
      <c r="Q66" s="10"/>
      <c r="R66" s="9">
        <f t="shared" si="13"/>
        <v>759</v>
      </c>
      <c r="S66" s="10"/>
      <c r="T66" s="9">
        <v>6000</v>
      </c>
    </row>
    <row r="67" spans="1:20" outlineLevel="3">
      <c r="A67" s="9">
        <v>0</v>
      </c>
      <c r="B67" s="10"/>
      <c r="C67" s="9">
        <v>3849</v>
      </c>
      <c r="D67" s="10"/>
      <c r="E67" s="9">
        <f t="shared" si="12"/>
        <v>-3849</v>
      </c>
      <c r="F67" s="3"/>
      <c r="G67" s="3"/>
      <c r="H67" s="3"/>
      <c r="I67" s="3"/>
      <c r="J67" s="3"/>
      <c r="K67" s="3"/>
      <c r="L67" s="3" t="s">
        <v>69</v>
      </c>
      <c r="M67" s="3"/>
      <c r="N67" s="9">
        <v>6583</v>
      </c>
      <c r="O67" s="10"/>
      <c r="P67" s="9">
        <v>5000</v>
      </c>
      <c r="Q67" s="10"/>
      <c r="R67" s="9">
        <f t="shared" si="13"/>
        <v>1583</v>
      </c>
      <c r="S67" s="10"/>
      <c r="T67" s="9">
        <v>5000</v>
      </c>
    </row>
    <row r="68" spans="1:20" outlineLevel="3">
      <c r="A68" s="9">
        <v>360</v>
      </c>
      <c r="B68" s="10"/>
      <c r="C68" s="9">
        <v>5833</v>
      </c>
      <c r="D68" s="10"/>
      <c r="E68" s="9">
        <f t="shared" si="12"/>
        <v>-5473</v>
      </c>
      <c r="F68" s="3"/>
      <c r="G68" s="3"/>
      <c r="H68" s="3"/>
      <c r="I68" s="3"/>
      <c r="J68" s="3"/>
      <c r="K68" s="3"/>
      <c r="L68" s="3" t="s">
        <v>70</v>
      </c>
      <c r="M68" s="3"/>
      <c r="N68" s="9">
        <v>4116</v>
      </c>
      <c r="O68" s="10"/>
      <c r="P68" s="9">
        <v>46668</v>
      </c>
      <c r="Q68" s="10"/>
      <c r="R68" s="9">
        <f t="shared" si="13"/>
        <v>-42552</v>
      </c>
      <c r="S68" s="10"/>
      <c r="T68" s="9">
        <v>70000</v>
      </c>
    </row>
    <row r="69" spans="1:20" outlineLevel="3">
      <c r="A69" s="9">
        <v>0</v>
      </c>
      <c r="B69" s="10"/>
      <c r="C69" s="9">
        <v>0</v>
      </c>
      <c r="D69" s="10"/>
      <c r="E69" s="9">
        <f t="shared" si="12"/>
        <v>0</v>
      </c>
      <c r="F69" s="3"/>
      <c r="G69" s="3"/>
      <c r="H69" s="3"/>
      <c r="I69" s="3"/>
      <c r="J69" s="3"/>
      <c r="K69" s="3"/>
      <c r="L69" s="3" t="s">
        <v>71</v>
      </c>
      <c r="M69" s="3"/>
      <c r="N69" s="9">
        <v>17000</v>
      </c>
      <c r="O69" s="10"/>
      <c r="P69" s="9">
        <v>17000</v>
      </c>
      <c r="Q69" s="10"/>
      <c r="R69" s="9">
        <f t="shared" si="13"/>
        <v>0</v>
      </c>
      <c r="S69" s="10"/>
      <c r="T69" s="9">
        <v>17000</v>
      </c>
    </row>
    <row r="70" spans="1:20" outlineLevel="3">
      <c r="A70" s="9">
        <v>3398</v>
      </c>
      <c r="B70" s="10"/>
      <c r="C70" s="9">
        <v>7917</v>
      </c>
      <c r="D70" s="10"/>
      <c r="E70" s="9">
        <f t="shared" si="12"/>
        <v>-4519</v>
      </c>
      <c r="F70" s="3"/>
      <c r="G70" s="3"/>
      <c r="H70" s="3"/>
      <c r="I70" s="3"/>
      <c r="J70" s="3"/>
      <c r="K70" s="3"/>
      <c r="L70" s="3" t="s">
        <v>72</v>
      </c>
      <c r="M70" s="3"/>
      <c r="N70" s="9">
        <v>48272</v>
      </c>
      <c r="O70" s="10"/>
      <c r="P70" s="9">
        <v>63332</v>
      </c>
      <c r="Q70" s="10"/>
      <c r="R70" s="9">
        <f t="shared" si="13"/>
        <v>-15060</v>
      </c>
      <c r="S70" s="10"/>
      <c r="T70" s="9">
        <v>95000</v>
      </c>
    </row>
    <row r="71" spans="1:20" outlineLevel="3">
      <c r="A71" s="9">
        <v>0</v>
      </c>
      <c r="B71" s="10"/>
      <c r="C71" s="9"/>
      <c r="D71" s="10"/>
      <c r="E71" s="9">
        <f t="shared" si="12"/>
        <v>0</v>
      </c>
      <c r="F71" s="3"/>
      <c r="G71" s="3"/>
      <c r="H71" s="3"/>
      <c r="I71" s="3"/>
      <c r="J71" s="3"/>
      <c r="K71" s="3"/>
      <c r="L71" s="3" t="s">
        <v>73</v>
      </c>
      <c r="M71" s="3"/>
      <c r="N71" s="9">
        <v>853</v>
      </c>
      <c r="O71" s="10"/>
      <c r="P71" s="9"/>
      <c r="Q71" s="10"/>
      <c r="R71" s="9">
        <f t="shared" si="13"/>
        <v>853</v>
      </c>
      <c r="S71" s="10"/>
      <c r="T71" s="9">
        <v>0</v>
      </c>
    </row>
    <row r="72" spans="1:20" outlineLevel="3">
      <c r="A72" s="9">
        <v>0</v>
      </c>
      <c r="B72" s="10"/>
      <c r="C72" s="9">
        <v>2815</v>
      </c>
      <c r="D72" s="10"/>
      <c r="E72" s="9">
        <f t="shared" si="12"/>
        <v>-2815</v>
      </c>
      <c r="F72" s="3"/>
      <c r="G72" s="3"/>
      <c r="H72" s="3"/>
      <c r="I72" s="3"/>
      <c r="J72" s="3"/>
      <c r="K72" s="3"/>
      <c r="L72" s="3" t="s">
        <v>74</v>
      </c>
      <c r="M72" s="3"/>
      <c r="N72" s="9">
        <v>7745</v>
      </c>
      <c r="O72" s="10"/>
      <c r="P72" s="9">
        <v>8917</v>
      </c>
      <c r="Q72" s="10"/>
      <c r="R72" s="9">
        <f t="shared" si="13"/>
        <v>-1172</v>
      </c>
      <c r="S72" s="10"/>
      <c r="T72" s="9">
        <v>12000</v>
      </c>
    </row>
    <row r="73" spans="1:20" outlineLevel="3">
      <c r="A73" s="9">
        <v>615</v>
      </c>
      <c r="B73" s="10"/>
      <c r="C73" s="9">
        <v>210</v>
      </c>
      <c r="D73" s="10"/>
      <c r="E73" s="9">
        <f t="shared" si="12"/>
        <v>405</v>
      </c>
      <c r="F73" s="3"/>
      <c r="G73" s="3"/>
      <c r="H73" s="3"/>
      <c r="I73" s="3"/>
      <c r="J73" s="3"/>
      <c r="K73" s="3"/>
      <c r="L73" s="3" t="s">
        <v>75</v>
      </c>
      <c r="M73" s="3"/>
      <c r="N73" s="9">
        <v>3337</v>
      </c>
      <c r="O73" s="10"/>
      <c r="P73" s="9">
        <v>2458</v>
      </c>
      <c r="Q73" s="10"/>
      <c r="R73" s="9">
        <f t="shared" si="13"/>
        <v>879</v>
      </c>
      <c r="S73" s="10"/>
      <c r="T73" s="9">
        <v>4000</v>
      </c>
    </row>
    <row r="74" spans="1:20" outlineLevel="4">
      <c r="A74" s="9"/>
      <c r="B74" s="10"/>
      <c r="C74" s="9"/>
      <c r="D74" s="10"/>
      <c r="E74" s="9"/>
      <c r="F74" s="3"/>
      <c r="G74" s="3"/>
      <c r="H74" s="3"/>
      <c r="I74" s="3"/>
      <c r="J74" s="3"/>
      <c r="K74" s="3"/>
      <c r="L74" s="3" t="s">
        <v>76</v>
      </c>
      <c r="M74" s="3"/>
      <c r="N74" s="9"/>
      <c r="O74" s="10"/>
      <c r="P74" s="9"/>
      <c r="Q74" s="10"/>
      <c r="R74" s="9"/>
      <c r="S74" s="10"/>
      <c r="T74" s="9"/>
    </row>
    <row r="75" spans="1:20" outlineLevel="4">
      <c r="A75" s="9">
        <v>6708</v>
      </c>
      <c r="B75" s="10"/>
      <c r="C75" s="9">
        <v>7013</v>
      </c>
      <c r="D75" s="10"/>
      <c r="E75" s="9">
        <f t="shared" si="12"/>
        <v>-305</v>
      </c>
      <c r="F75" s="3"/>
      <c r="G75" s="3"/>
      <c r="H75" s="3"/>
      <c r="I75" s="3"/>
      <c r="J75" s="3"/>
      <c r="K75" s="3"/>
      <c r="L75" s="3"/>
      <c r="M75" s="3" t="s">
        <v>77</v>
      </c>
      <c r="N75" s="9">
        <v>52482</v>
      </c>
      <c r="O75" s="10"/>
      <c r="P75" s="9">
        <v>56512</v>
      </c>
      <c r="Q75" s="10"/>
      <c r="R75" s="9">
        <f t="shared" si="13"/>
        <v>-4030</v>
      </c>
      <c r="S75" s="10"/>
      <c r="T75" s="9">
        <v>85000</v>
      </c>
    </row>
    <row r="76" spans="1:20" outlineLevel="4">
      <c r="A76" s="9">
        <v>0</v>
      </c>
      <c r="B76" s="10"/>
      <c r="C76" s="9">
        <v>163</v>
      </c>
      <c r="D76" s="10"/>
      <c r="E76" s="9">
        <f t="shared" si="12"/>
        <v>-163</v>
      </c>
      <c r="F76" s="3"/>
      <c r="G76" s="3"/>
      <c r="H76" s="3"/>
      <c r="I76" s="3"/>
      <c r="J76" s="3"/>
      <c r="K76" s="3"/>
      <c r="L76" s="3"/>
      <c r="M76" s="3" t="s">
        <v>78</v>
      </c>
      <c r="N76" s="9">
        <v>3180</v>
      </c>
      <c r="O76" s="10"/>
      <c r="P76" s="9">
        <v>2096</v>
      </c>
      <c r="Q76" s="10"/>
      <c r="R76" s="9">
        <f t="shared" si="13"/>
        <v>1084</v>
      </c>
      <c r="S76" s="10"/>
      <c r="T76" s="9">
        <v>2500</v>
      </c>
    </row>
    <row r="77" spans="1:20" outlineLevel="4">
      <c r="A77" s="9">
        <v>489</v>
      </c>
      <c r="B77" s="10"/>
      <c r="C77" s="9">
        <v>838</v>
      </c>
      <c r="D77" s="10"/>
      <c r="E77" s="9">
        <f t="shared" si="12"/>
        <v>-349</v>
      </c>
      <c r="F77" s="3"/>
      <c r="G77" s="3"/>
      <c r="H77" s="3"/>
      <c r="I77" s="3"/>
      <c r="J77" s="3"/>
      <c r="K77" s="3"/>
      <c r="L77" s="3"/>
      <c r="M77" s="3" t="s">
        <v>79</v>
      </c>
      <c r="N77" s="9">
        <v>6264</v>
      </c>
      <c r="O77" s="10"/>
      <c r="P77" s="9">
        <v>5906</v>
      </c>
      <c r="Q77" s="10"/>
      <c r="R77" s="9">
        <f t="shared" si="13"/>
        <v>358</v>
      </c>
      <c r="S77" s="10"/>
      <c r="T77" s="9">
        <v>8500</v>
      </c>
    </row>
    <row r="78" spans="1:20" outlineLevel="4">
      <c r="A78" s="9">
        <v>1653</v>
      </c>
      <c r="B78" s="10"/>
      <c r="C78" s="9">
        <v>0</v>
      </c>
      <c r="D78" s="10"/>
      <c r="E78" s="9">
        <f t="shared" si="12"/>
        <v>1653</v>
      </c>
      <c r="F78" s="3"/>
      <c r="G78" s="3"/>
      <c r="H78" s="3"/>
      <c r="I78" s="3"/>
      <c r="J78" s="3"/>
      <c r="K78" s="3"/>
      <c r="L78" s="3"/>
      <c r="M78" s="3" t="s">
        <v>80</v>
      </c>
      <c r="N78" s="9">
        <v>7718</v>
      </c>
      <c r="O78" s="10"/>
      <c r="P78" s="9">
        <v>6248</v>
      </c>
      <c r="Q78" s="10"/>
      <c r="R78" s="9">
        <f t="shared" si="13"/>
        <v>1470</v>
      </c>
      <c r="S78" s="10"/>
      <c r="T78" s="9">
        <v>8000</v>
      </c>
    </row>
    <row r="79" spans="1:20" ht="16.5" outlineLevel="4" thickBot="1">
      <c r="A79" s="11">
        <v>1159</v>
      </c>
      <c r="B79" s="10"/>
      <c r="C79" s="11">
        <v>3423</v>
      </c>
      <c r="D79" s="10"/>
      <c r="E79" s="11">
        <f>A79-C79</f>
        <v>-2264</v>
      </c>
      <c r="F79" s="3"/>
      <c r="G79" s="3"/>
      <c r="H79" s="3"/>
      <c r="I79" s="3"/>
      <c r="J79" s="3"/>
      <c r="K79" s="3"/>
      <c r="L79" s="3"/>
      <c r="M79" s="3" t="s">
        <v>81</v>
      </c>
      <c r="N79" s="11">
        <v>19505</v>
      </c>
      <c r="O79" s="10"/>
      <c r="P79" s="11">
        <v>8030</v>
      </c>
      <c r="Q79" s="10"/>
      <c r="R79" s="11">
        <f>N79-P79</f>
        <v>11475</v>
      </c>
      <c r="S79" s="10"/>
      <c r="T79" s="11">
        <v>12000</v>
      </c>
    </row>
    <row r="80" spans="1:20" outlineLevel="3">
      <c r="A80" s="9">
        <f>ROUND(SUM(A74:A79),5)</f>
        <v>10009</v>
      </c>
      <c r="B80" s="10"/>
      <c r="C80" s="9">
        <f>ROUND(SUM(C74:C79),5)</f>
        <v>11437</v>
      </c>
      <c r="D80" s="10"/>
      <c r="E80" s="9">
        <f>A80-C80</f>
        <v>-1428</v>
      </c>
      <c r="F80" s="3"/>
      <c r="G80" s="3"/>
      <c r="H80" s="3"/>
      <c r="I80" s="3"/>
      <c r="J80" s="3"/>
      <c r="K80" s="3"/>
      <c r="L80" s="3" t="s">
        <v>82</v>
      </c>
      <c r="M80" s="3"/>
      <c r="N80" s="9">
        <f>ROUND(SUM(N74:N79),5)</f>
        <v>89149</v>
      </c>
      <c r="O80" s="10"/>
      <c r="P80" s="9">
        <f>ROUND(SUM(P74:P79),5)</f>
        <v>78792</v>
      </c>
      <c r="Q80" s="10"/>
      <c r="R80" s="9">
        <f>N80-P80</f>
        <v>10357</v>
      </c>
      <c r="S80" s="10"/>
      <c r="T80" s="9">
        <f>ROUND(SUM(T74:T79),5)</f>
        <v>116000</v>
      </c>
    </row>
    <row r="81" spans="1:20" outlineLevel="4">
      <c r="A81" s="9"/>
      <c r="B81" s="10"/>
      <c r="C81" s="9"/>
      <c r="D81" s="10"/>
      <c r="E81" s="9"/>
      <c r="F81" s="3"/>
      <c r="G81" s="3"/>
      <c r="H81" s="3"/>
      <c r="I81" s="3"/>
      <c r="J81" s="3"/>
      <c r="K81" s="3"/>
      <c r="L81" s="3" t="s">
        <v>83</v>
      </c>
      <c r="M81" s="3"/>
      <c r="N81" s="9"/>
      <c r="O81" s="10"/>
      <c r="P81" s="9"/>
      <c r="Q81" s="10"/>
      <c r="R81" s="9"/>
      <c r="S81" s="10"/>
      <c r="T81" s="9"/>
    </row>
    <row r="82" spans="1:20" outlineLevel="4">
      <c r="A82" s="9">
        <v>631</v>
      </c>
      <c r="B82" s="10"/>
      <c r="C82" s="9">
        <v>403</v>
      </c>
      <c r="D82" s="10"/>
      <c r="E82" s="9">
        <f t="shared" ref="E82" si="14">A82-C82</f>
        <v>228</v>
      </c>
      <c r="F82" s="3"/>
      <c r="G82" s="3"/>
      <c r="H82" s="3"/>
      <c r="I82" s="3"/>
      <c r="J82" s="3"/>
      <c r="K82" s="3"/>
      <c r="L82" s="3"/>
      <c r="M82" s="3" t="s">
        <v>84</v>
      </c>
      <c r="N82" s="9">
        <v>5954</v>
      </c>
      <c r="O82" s="10"/>
      <c r="P82" s="9">
        <v>5047</v>
      </c>
      <c r="Q82" s="10"/>
      <c r="R82" s="9">
        <f t="shared" ref="R82" si="15">N82-P82</f>
        <v>907</v>
      </c>
      <c r="S82" s="10"/>
      <c r="T82" s="9">
        <v>8000</v>
      </c>
    </row>
    <row r="83" spans="1:20" ht="16.5" outlineLevel="4" thickBot="1">
      <c r="A83" s="11">
        <v>1239</v>
      </c>
      <c r="B83" s="10"/>
      <c r="C83" s="11">
        <v>1217</v>
      </c>
      <c r="D83" s="10"/>
      <c r="E83" s="11">
        <f>A83-C83</f>
        <v>22</v>
      </c>
      <c r="F83" s="3"/>
      <c r="G83" s="3"/>
      <c r="H83" s="3"/>
      <c r="I83" s="3"/>
      <c r="J83" s="3"/>
      <c r="K83" s="3"/>
      <c r="L83" s="3"/>
      <c r="M83" s="3" t="s">
        <v>85</v>
      </c>
      <c r="N83" s="11">
        <v>6499</v>
      </c>
      <c r="O83" s="10"/>
      <c r="P83" s="11">
        <v>5711</v>
      </c>
      <c r="Q83" s="10"/>
      <c r="R83" s="11">
        <f>N83-P83</f>
        <v>788</v>
      </c>
      <c r="S83" s="10"/>
      <c r="T83" s="11">
        <v>7999</v>
      </c>
    </row>
    <row r="84" spans="1:20" outlineLevel="3">
      <c r="A84" s="9">
        <f>ROUND(SUM(A81:A83),5)</f>
        <v>1870</v>
      </c>
      <c r="B84" s="10"/>
      <c r="C84" s="9">
        <f>ROUND(SUM(C81:C83),5)</f>
        <v>1620</v>
      </c>
      <c r="D84" s="10"/>
      <c r="E84" s="9">
        <f>A84-C84</f>
        <v>250</v>
      </c>
      <c r="F84" s="3"/>
      <c r="G84" s="3"/>
      <c r="H84" s="3"/>
      <c r="I84" s="3"/>
      <c r="J84" s="3"/>
      <c r="K84" s="3"/>
      <c r="L84" s="3" t="s">
        <v>86</v>
      </c>
      <c r="M84" s="3"/>
      <c r="N84" s="9">
        <f>ROUND(SUM(N81:N83),5)</f>
        <v>12453</v>
      </c>
      <c r="O84" s="10"/>
      <c r="P84" s="9">
        <f>ROUND(SUM(P81:P83),5)</f>
        <v>10758</v>
      </c>
      <c r="Q84" s="10"/>
      <c r="R84" s="9">
        <f>N84-P84</f>
        <v>1695</v>
      </c>
      <c r="S84" s="10"/>
      <c r="T84" s="9">
        <f>ROUND(SUM(T81:T83),5)</f>
        <v>15999</v>
      </c>
    </row>
    <row r="85" spans="1:20" outlineLevel="4">
      <c r="A85" s="9"/>
      <c r="B85" s="10"/>
      <c r="C85" s="9"/>
      <c r="D85" s="10"/>
      <c r="E85" s="9"/>
      <c r="F85" s="3"/>
      <c r="G85" s="3"/>
      <c r="H85" s="3"/>
      <c r="I85" s="3"/>
      <c r="J85" s="3"/>
      <c r="K85" s="3"/>
      <c r="L85" s="3" t="s">
        <v>87</v>
      </c>
      <c r="M85" s="3"/>
      <c r="N85" s="9"/>
      <c r="O85" s="10"/>
      <c r="P85" s="9"/>
      <c r="Q85" s="10"/>
      <c r="R85" s="9"/>
      <c r="S85" s="10"/>
      <c r="T85" s="9"/>
    </row>
    <row r="86" spans="1:20" outlineLevel="4">
      <c r="A86" s="9">
        <v>17338</v>
      </c>
      <c r="B86" s="10"/>
      <c r="C86" s="9">
        <v>25505</v>
      </c>
      <c r="D86" s="10"/>
      <c r="E86" s="9">
        <f t="shared" ref="E86:E88" si="16">A86-C86</f>
        <v>-8167</v>
      </c>
      <c r="F86" s="3"/>
      <c r="G86" s="3"/>
      <c r="H86" s="3"/>
      <c r="I86" s="3"/>
      <c r="J86" s="3"/>
      <c r="K86" s="3"/>
      <c r="L86" s="3"/>
      <c r="M86" s="3" t="s">
        <v>88</v>
      </c>
      <c r="N86" s="9">
        <v>144519</v>
      </c>
      <c r="O86" s="10"/>
      <c r="P86" s="9">
        <v>153687</v>
      </c>
      <c r="Q86" s="10"/>
      <c r="R86" s="9">
        <f t="shared" ref="R86:R88" si="17">N86-P86</f>
        <v>-9168</v>
      </c>
      <c r="S86" s="10"/>
      <c r="T86" s="9">
        <v>220000</v>
      </c>
    </row>
    <row r="87" spans="1:20" outlineLevel="4">
      <c r="A87" s="9">
        <v>6015</v>
      </c>
      <c r="B87" s="10"/>
      <c r="C87" s="9">
        <v>6898</v>
      </c>
      <c r="D87" s="10"/>
      <c r="E87" s="9">
        <f t="shared" si="16"/>
        <v>-883</v>
      </c>
      <c r="F87" s="3"/>
      <c r="G87" s="3"/>
      <c r="H87" s="3"/>
      <c r="I87" s="3"/>
      <c r="J87" s="3"/>
      <c r="K87" s="3"/>
      <c r="L87" s="3"/>
      <c r="M87" s="3" t="s">
        <v>89</v>
      </c>
      <c r="N87" s="9">
        <v>41075</v>
      </c>
      <c r="O87" s="10"/>
      <c r="P87" s="9">
        <v>39411</v>
      </c>
      <c r="Q87" s="10"/>
      <c r="R87" s="9">
        <f t="shared" si="17"/>
        <v>1664</v>
      </c>
      <c r="S87" s="10"/>
      <c r="T87" s="9">
        <v>58000</v>
      </c>
    </row>
    <row r="88" spans="1:20" outlineLevel="4">
      <c r="A88" s="9">
        <v>13808</v>
      </c>
      <c r="B88" s="10"/>
      <c r="C88" s="9">
        <v>2865</v>
      </c>
      <c r="D88" s="10"/>
      <c r="E88" s="9">
        <f t="shared" si="16"/>
        <v>10943</v>
      </c>
      <c r="F88" s="3"/>
      <c r="G88" s="3"/>
      <c r="H88" s="3"/>
      <c r="I88" s="3"/>
      <c r="J88" s="3"/>
      <c r="K88" s="3"/>
      <c r="L88" s="3"/>
      <c r="M88" s="3" t="s">
        <v>90</v>
      </c>
      <c r="N88" s="9">
        <v>32741</v>
      </c>
      <c r="O88" s="10"/>
      <c r="P88" s="9">
        <v>15642</v>
      </c>
      <c r="Q88" s="10"/>
      <c r="R88" s="9">
        <f t="shared" si="17"/>
        <v>17099</v>
      </c>
      <c r="S88" s="10"/>
      <c r="T88" s="9">
        <v>23000</v>
      </c>
    </row>
    <row r="89" spans="1:20" ht="16.5" outlineLevel="4" thickBot="1">
      <c r="A89" s="11">
        <v>467</v>
      </c>
      <c r="B89" s="10"/>
      <c r="C89" s="11">
        <v>878</v>
      </c>
      <c r="D89" s="10"/>
      <c r="E89" s="11">
        <f>A89-C89</f>
        <v>-411</v>
      </c>
      <c r="F89" s="3"/>
      <c r="G89" s="3"/>
      <c r="H89" s="3"/>
      <c r="I89" s="3"/>
      <c r="J89" s="3"/>
      <c r="K89" s="3"/>
      <c r="L89" s="3"/>
      <c r="M89" s="3" t="s">
        <v>91</v>
      </c>
      <c r="N89" s="11">
        <v>4741</v>
      </c>
      <c r="O89" s="10"/>
      <c r="P89" s="11">
        <v>5165</v>
      </c>
      <c r="Q89" s="10"/>
      <c r="R89" s="11">
        <f>N89-P89</f>
        <v>-424</v>
      </c>
      <c r="S89" s="10"/>
      <c r="T89" s="11">
        <v>7500</v>
      </c>
    </row>
    <row r="90" spans="1:20" outlineLevel="3">
      <c r="A90" s="9">
        <f>ROUND(SUM(A85:A89),5)</f>
        <v>37628</v>
      </c>
      <c r="B90" s="10"/>
      <c r="C90" s="9">
        <f>ROUND(SUM(C85:C89),5)</f>
        <v>36146</v>
      </c>
      <c r="D90" s="10"/>
      <c r="E90" s="9">
        <f>A90-C90</f>
        <v>1482</v>
      </c>
      <c r="F90" s="3"/>
      <c r="G90" s="3"/>
      <c r="H90" s="3"/>
      <c r="I90" s="3"/>
      <c r="J90" s="3"/>
      <c r="K90" s="3"/>
      <c r="L90" s="3" t="s">
        <v>92</v>
      </c>
      <c r="M90" s="3"/>
      <c r="N90" s="9">
        <f>ROUND(SUM(N85:N89),5)</f>
        <v>223076</v>
      </c>
      <c r="O90" s="10"/>
      <c r="P90" s="9">
        <f>ROUND(SUM(P85:P89),5)</f>
        <v>213905</v>
      </c>
      <c r="Q90" s="10"/>
      <c r="R90" s="9">
        <f>N90-P90</f>
        <v>9171</v>
      </c>
      <c r="S90" s="10"/>
      <c r="T90" s="9">
        <f>ROUND(SUM(T85:T89),5)</f>
        <v>308500</v>
      </c>
    </row>
    <row r="91" spans="1:20" outlineLevel="4">
      <c r="A91" s="9"/>
      <c r="B91" s="10"/>
      <c r="C91" s="9"/>
      <c r="D91" s="10"/>
      <c r="E91" s="9"/>
      <c r="F91" s="3"/>
      <c r="G91" s="3"/>
      <c r="H91" s="3"/>
      <c r="I91" s="3"/>
      <c r="J91" s="3"/>
      <c r="K91" s="3"/>
      <c r="L91" s="3" t="s">
        <v>93</v>
      </c>
      <c r="M91" s="3"/>
      <c r="N91" s="9"/>
      <c r="O91" s="10"/>
      <c r="P91" s="9"/>
      <c r="Q91" s="10"/>
      <c r="R91" s="9"/>
      <c r="S91" s="10"/>
      <c r="T91" s="9"/>
    </row>
    <row r="92" spans="1:20" ht="16.5" outlineLevel="4" thickBot="1">
      <c r="A92" s="12">
        <v>0</v>
      </c>
      <c r="B92" s="10"/>
      <c r="C92" s="9"/>
      <c r="D92" s="10"/>
      <c r="E92" s="11">
        <f>A92-C92</f>
        <v>0</v>
      </c>
      <c r="F92" s="3"/>
      <c r="G92" s="3"/>
      <c r="H92" s="3"/>
      <c r="I92" s="3"/>
      <c r="J92" s="3"/>
      <c r="K92" s="3"/>
      <c r="L92" s="3"/>
      <c r="M92" s="3" t="s">
        <v>94</v>
      </c>
      <c r="N92" s="12">
        <v>290</v>
      </c>
      <c r="O92" s="10"/>
      <c r="P92" s="9"/>
      <c r="Q92" s="10"/>
      <c r="R92" s="11">
        <f>N92-P92</f>
        <v>290</v>
      </c>
      <c r="S92" s="10"/>
      <c r="T92" s="12">
        <v>500</v>
      </c>
    </row>
    <row r="93" spans="1:20" ht="16.5" outlineLevel="3" thickBot="1">
      <c r="A93" s="14">
        <f>ROUND(SUM(A91:A92),5)</f>
        <v>0</v>
      </c>
      <c r="B93" s="10"/>
      <c r="C93" s="12"/>
      <c r="D93" s="10"/>
      <c r="E93" s="11">
        <f>A93-C93</f>
        <v>0</v>
      </c>
      <c r="F93" s="3"/>
      <c r="G93" s="3"/>
      <c r="H93" s="3"/>
      <c r="I93" s="3"/>
      <c r="J93" s="3"/>
      <c r="K93" s="3"/>
      <c r="L93" s="3" t="s">
        <v>95</v>
      </c>
      <c r="M93" s="3"/>
      <c r="N93" s="14">
        <f>ROUND(SUM(N91:N92),5)</f>
        <v>290</v>
      </c>
      <c r="O93" s="10"/>
      <c r="P93" s="12"/>
      <c r="Q93" s="10"/>
      <c r="R93" s="11">
        <f>N93-P93</f>
        <v>290</v>
      </c>
      <c r="S93" s="10"/>
      <c r="T93" s="14">
        <f>ROUND(SUM(T91:T92),5)</f>
        <v>500</v>
      </c>
    </row>
    <row r="94" spans="1:20" ht="16.5" outlineLevel="2" thickBot="1">
      <c r="A94" s="13">
        <f>ROUND(SUM(A58:A73)+A80+A84+A90+A93,5)</f>
        <v>65492</v>
      </c>
      <c r="B94" s="10"/>
      <c r="C94" s="13">
        <f>ROUND(SUM(C58:C73)+C80+C84+C90+C93,5)</f>
        <v>77228</v>
      </c>
      <c r="D94" s="10"/>
      <c r="E94" s="13">
        <f>A94-C94</f>
        <v>-11736</v>
      </c>
      <c r="F94" s="3"/>
      <c r="G94" s="3"/>
      <c r="H94" s="3"/>
      <c r="I94" s="3"/>
      <c r="J94" s="3"/>
      <c r="K94" s="3" t="s">
        <v>96</v>
      </c>
      <c r="L94" s="3"/>
      <c r="M94" s="3"/>
      <c r="N94" s="13">
        <f>ROUND(SUM(N58:N73)+N80+N84+N90+N93,5)</f>
        <v>525311</v>
      </c>
      <c r="O94" s="10"/>
      <c r="P94" s="13">
        <f>ROUND(SUM(P58:P73)+P80+P84+P90+P93,5)</f>
        <v>552038</v>
      </c>
      <c r="Q94" s="10"/>
      <c r="R94" s="13">
        <f>N94-P94</f>
        <v>-26727</v>
      </c>
      <c r="S94" s="10"/>
      <c r="T94" s="13">
        <f>ROUND(SUM(T58:T73)+T80+T84+T90+T93,5)</f>
        <v>781548</v>
      </c>
    </row>
    <row r="95" spans="1:20" outlineLevel="1">
      <c r="A95" s="22">
        <f>ROUND(A57+A94,5)</f>
        <v>65492</v>
      </c>
      <c r="B95" s="23"/>
      <c r="C95" s="22">
        <f>ROUND(C57+C94,5)</f>
        <v>77228</v>
      </c>
      <c r="D95" s="23"/>
      <c r="E95" s="22">
        <f>A95-C95</f>
        <v>-11736</v>
      </c>
      <c r="F95" s="23"/>
      <c r="G95" s="23"/>
      <c r="H95" s="23"/>
      <c r="I95" s="23"/>
      <c r="J95" s="23" t="s">
        <v>97</v>
      </c>
      <c r="K95" s="23"/>
      <c r="L95" s="23"/>
      <c r="M95" s="23"/>
      <c r="N95" s="22">
        <f>ROUND(N57+N94,5)</f>
        <v>525311</v>
      </c>
      <c r="O95" s="23"/>
      <c r="P95" s="22">
        <f>ROUND(P57+P94,5)</f>
        <v>552038</v>
      </c>
      <c r="Q95" s="23"/>
      <c r="R95" s="22">
        <f>N95-P95</f>
        <v>-26727</v>
      </c>
      <c r="S95" s="23"/>
      <c r="T95" s="22">
        <f>ROUND(T57+T94,5)</f>
        <v>781548</v>
      </c>
    </row>
    <row r="96" spans="1:20" hidden="1" outlineLevel="1">
      <c r="A96" s="9">
        <v>461</v>
      </c>
      <c r="B96" s="10"/>
      <c r="C96" s="9"/>
      <c r="D96" s="10"/>
      <c r="E96" s="9"/>
      <c r="F96" s="3"/>
      <c r="G96" s="3"/>
      <c r="H96" s="3"/>
      <c r="I96" s="3"/>
      <c r="J96" s="3" t="s">
        <v>98</v>
      </c>
      <c r="K96" s="3"/>
      <c r="L96" s="3"/>
      <c r="M96" s="3"/>
      <c r="N96" s="9">
        <v>461</v>
      </c>
      <c r="O96" s="10"/>
      <c r="P96" s="9"/>
      <c r="Q96" s="10"/>
      <c r="R96" s="9"/>
      <c r="S96" s="10"/>
      <c r="T96" s="9"/>
    </row>
    <row r="97" spans="1:20" outlineLevel="2">
      <c r="A97" s="9"/>
      <c r="B97" s="10"/>
      <c r="C97" s="9"/>
      <c r="D97" s="10"/>
      <c r="E97" s="9"/>
      <c r="F97" s="3"/>
      <c r="G97" s="3"/>
      <c r="H97" s="3"/>
      <c r="I97" s="3"/>
      <c r="J97" s="3" t="s">
        <v>99</v>
      </c>
      <c r="K97" s="3"/>
      <c r="L97" s="3"/>
      <c r="M97" s="3"/>
      <c r="N97" s="9"/>
      <c r="O97" s="10"/>
      <c r="P97" s="9"/>
      <c r="Q97" s="10"/>
      <c r="R97" s="9"/>
      <c r="S97" s="10"/>
      <c r="T97" s="9"/>
    </row>
    <row r="98" spans="1:20" outlineLevel="3">
      <c r="A98" s="9"/>
      <c r="B98" s="10"/>
      <c r="C98" s="9"/>
      <c r="D98" s="10"/>
      <c r="E98" s="9"/>
      <c r="F98" s="3"/>
      <c r="G98" s="3"/>
      <c r="H98" s="3"/>
      <c r="I98" s="3"/>
      <c r="J98" s="3"/>
      <c r="K98" s="3" t="s">
        <v>100</v>
      </c>
      <c r="L98" s="3"/>
      <c r="M98" s="3"/>
      <c r="N98" s="9"/>
      <c r="O98" s="10"/>
      <c r="P98" s="9"/>
      <c r="Q98" s="10"/>
      <c r="R98" s="9"/>
      <c r="S98" s="10"/>
      <c r="T98" s="9"/>
    </row>
    <row r="99" spans="1:20" outlineLevel="3">
      <c r="A99" s="9">
        <v>128</v>
      </c>
      <c r="B99" s="10"/>
      <c r="C99" s="9">
        <v>540</v>
      </c>
      <c r="D99" s="10"/>
      <c r="E99" s="9">
        <f t="shared" ref="E99:E103" si="18">A99-C99</f>
        <v>-412</v>
      </c>
      <c r="F99" s="3"/>
      <c r="G99" s="3"/>
      <c r="H99" s="3"/>
      <c r="I99" s="3"/>
      <c r="J99" s="3"/>
      <c r="K99" s="3"/>
      <c r="L99" s="3" t="s">
        <v>101</v>
      </c>
      <c r="M99" s="3"/>
      <c r="N99" s="9">
        <v>1468</v>
      </c>
      <c r="O99" s="10"/>
      <c r="P99" s="9">
        <v>3936</v>
      </c>
      <c r="Q99" s="10"/>
      <c r="R99" s="9">
        <f t="shared" ref="R99:R103" si="19">N99-P99</f>
        <v>-2468</v>
      </c>
      <c r="S99" s="10"/>
      <c r="T99" s="9">
        <v>6200</v>
      </c>
    </row>
    <row r="100" spans="1:20" outlineLevel="3">
      <c r="A100" s="9">
        <v>131</v>
      </c>
      <c r="B100" s="10"/>
      <c r="C100" s="9">
        <v>0</v>
      </c>
      <c r="D100" s="10"/>
      <c r="E100" s="9">
        <f t="shared" si="18"/>
        <v>131</v>
      </c>
      <c r="F100" s="3"/>
      <c r="G100" s="3"/>
      <c r="H100" s="3"/>
      <c r="I100" s="3"/>
      <c r="J100" s="3"/>
      <c r="K100" s="3"/>
      <c r="L100" s="3" t="s">
        <v>102</v>
      </c>
      <c r="M100" s="3"/>
      <c r="N100" s="9">
        <v>3373</v>
      </c>
      <c r="O100" s="10"/>
      <c r="P100" s="9">
        <v>9710</v>
      </c>
      <c r="Q100" s="10"/>
      <c r="R100" s="9">
        <f t="shared" si="19"/>
        <v>-6337</v>
      </c>
      <c r="S100" s="10"/>
      <c r="T100" s="9">
        <v>11000</v>
      </c>
    </row>
    <row r="101" spans="1:20" outlineLevel="3">
      <c r="A101" s="9">
        <v>367</v>
      </c>
      <c r="B101" s="10"/>
      <c r="C101" s="9">
        <v>194</v>
      </c>
      <c r="D101" s="10"/>
      <c r="E101" s="9">
        <f t="shared" si="18"/>
        <v>173</v>
      </c>
      <c r="F101" s="3"/>
      <c r="G101" s="3"/>
      <c r="H101" s="3"/>
      <c r="I101" s="3"/>
      <c r="J101" s="3"/>
      <c r="K101" s="3"/>
      <c r="L101" s="3" t="s">
        <v>103</v>
      </c>
      <c r="M101" s="3"/>
      <c r="N101" s="9">
        <v>3004</v>
      </c>
      <c r="O101" s="10"/>
      <c r="P101" s="9">
        <v>2565</v>
      </c>
      <c r="Q101" s="10"/>
      <c r="R101" s="9">
        <f t="shared" si="19"/>
        <v>439</v>
      </c>
      <c r="S101" s="10"/>
      <c r="T101" s="9">
        <v>4500</v>
      </c>
    </row>
    <row r="102" spans="1:20" outlineLevel="3">
      <c r="A102" s="9">
        <v>85</v>
      </c>
      <c r="B102" s="10"/>
      <c r="C102" s="9">
        <v>0</v>
      </c>
      <c r="D102" s="10"/>
      <c r="E102" s="9">
        <f t="shared" si="18"/>
        <v>85</v>
      </c>
      <c r="F102" s="3"/>
      <c r="G102" s="3"/>
      <c r="H102" s="3"/>
      <c r="I102" s="3"/>
      <c r="J102" s="3"/>
      <c r="K102" s="3"/>
      <c r="L102" s="3" t="s">
        <v>104</v>
      </c>
      <c r="M102" s="3"/>
      <c r="N102" s="9">
        <v>10664</v>
      </c>
      <c r="O102" s="10"/>
      <c r="P102" s="9">
        <v>10720</v>
      </c>
      <c r="Q102" s="10"/>
      <c r="R102" s="9">
        <f t="shared" si="19"/>
        <v>-56</v>
      </c>
      <c r="S102" s="10"/>
      <c r="T102" s="9">
        <v>13000</v>
      </c>
    </row>
    <row r="103" spans="1:20" outlineLevel="3">
      <c r="A103" s="9">
        <v>0</v>
      </c>
      <c r="B103" s="10"/>
      <c r="C103" s="9">
        <v>0</v>
      </c>
      <c r="D103" s="10"/>
      <c r="E103" s="9">
        <f t="shared" si="18"/>
        <v>0</v>
      </c>
      <c r="F103" s="3"/>
      <c r="G103" s="3"/>
      <c r="H103" s="3"/>
      <c r="I103" s="3"/>
      <c r="J103" s="3"/>
      <c r="K103" s="3"/>
      <c r="L103" s="3" t="s">
        <v>105</v>
      </c>
      <c r="M103" s="3"/>
      <c r="N103" s="9">
        <v>0</v>
      </c>
      <c r="O103" s="10"/>
      <c r="P103" s="9">
        <v>793</v>
      </c>
      <c r="Q103" s="10"/>
      <c r="R103" s="9">
        <f t="shared" si="19"/>
        <v>-793</v>
      </c>
      <c r="S103" s="10"/>
      <c r="T103" s="9">
        <v>1000</v>
      </c>
    </row>
    <row r="104" spans="1:20" outlineLevel="4">
      <c r="A104" s="9"/>
      <c r="B104" s="10"/>
      <c r="C104" s="9"/>
      <c r="D104" s="10"/>
      <c r="E104" s="9"/>
      <c r="F104" s="3"/>
      <c r="G104" s="3"/>
      <c r="H104" s="3"/>
      <c r="I104" s="3"/>
      <c r="J104" s="3"/>
      <c r="K104" s="3"/>
      <c r="L104" s="3" t="s">
        <v>106</v>
      </c>
      <c r="M104" s="3"/>
      <c r="N104" s="9"/>
      <c r="O104" s="10"/>
      <c r="P104" s="9"/>
      <c r="Q104" s="10"/>
      <c r="R104" s="9"/>
      <c r="S104" s="10"/>
      <c r="T104" s="9"/>
    </row>
    <row r="105" spans="1:20" outlineLevel="4">
      <c r="A105" s="9">
        <v>13849</v>
      </c>
      <c r="B105" s="10"/>
      <c r="C105" s="9">
        <v>15833</v>
      </c>
      <c r="D105" s="10"/>
      <c r="E105" s="9">
        <f t="shared" ref="E105:E111" si="20">A105-C105</f>
        <v>-1984</v>
      </c>
      <c r="F105" s="3"/>
      <c r="G105" s="3"/>
      <c r="H105" s="3"/>
      <c r="I105" s="3"/>
      <c r="J105" s="3"/>
      <c r="K105" s="3"/>
      <c r="L105" s="3"/>
      <c r="M105" s="3" t="s">
        <v>107</v>
      </c>
      <c r="N105" s="9">
        <v>112026</v>
      </c>
      <c r="O105" s="10"/>
      <c r="P105" s="9">
        <v>126620</v>
      </c>
      <c r="Q105" s="10"/>
      <c r="R105" s="9">
        <f t="shared" ref="R105:R111" si="21">N105-P105</f>
        <v>-14594</v>
      </c>
      <c r="S105" s="10"/>
      <c r="T105" s="9">
        <v>190000</v>
      </c>
    </row>
    <row r="106" spans="1:20" outlineLevel="4">
      <c r="A106" s="9">
        <v>458</v>
      </c>
      <c r="B106" s="10"/>
      <c r="C106" s="9">
        <v>854</v>
      </c>
      <c r="D106" s="10"/>
      <c r="E106" s="9">
        <f t="shared" si="20"/>
        <v>-396</v>
      </c>
      <c r="F106" s="3"/>
      <c r="G106" s="3"/>
      <c r="H106" s="3"/>
      <c r="I106" s="3"/>
      <c r="J106" s="3"/>
      <c r="K106" s="3"/>
      <c r="L106" s="3"/>
      <c r="M106" s="3" t="s">
        <v>108</v>
      </c>
      <c r="N106" s="9">
        <v>8244</v>
      </c>
      <c r="O106" s="10"/>
      <c r="P106" s="9">
        <v>9515</v>
      </c>
      <c r="Q106" s="10"/>
      <c r="R106" s="9">
        <f t="shared" si="21"/>
        <v>-1271</v>
      </c>
      <c r="S106" s="10"/>
      <c r="T106" s="9">
        <v>14000</v>
      </c>
    </row>
    <row r="107" spans="1:20" outlineLevel="4">
      <c r="A107" s="9">
        <v>5</v>
      </c>
      <c r="B107" s="10"/>
      <c r="C107" s="9">
        <v>684</v>
      </c>
      <c r="D107" s="10"/>
      <c r="E107" s="9">
        <f t="shared" si="20"/>
        <v>-679</v>
      </c>
      <c r="F107" s="3"/>
      <c r="G107" s="3"/>
      <c r="H107" s="3"/>
      <c r="I107" s="3"/>
      <c r="J107" s="3"/>
      <c r="K107" s="3"/>
      <c r="L107" s="3"/>
      <c r="M107" s="3" t="s">
        <v>109</v>
      </c>
      <c r="N107" s="9">
        <v>464</v>
      </c>
      <c r="O107" s="10"/>
      <c r="P107" s="9">
        <v>1412</v>
      </c>
      <c r="Q107" s="10"/>
      <c r="R107" s="9">
        <f t="shared" si="21"/>
        <v>-948</v>
      </c>
      <c r="S107" s="10"/>
      <c r="T107" s="9">
        <v>2500</v>
      </c>
    </row>
    <row r="108" spans="1:20" ht="16.5" outlineLevel="4" thickBot="1">
      <c r="A108" s="11">
        <v>1436</v>
      </c>
      <c r="B108" s="10"/>
      <c r="C108" s="11">
        <v>493</v>
      </c>
      <c r="D108" s="10"/>
      <c r="E108" s="11">
        <f>A108-C108</f>
        <v>943</v>
      </c>
      <c r="F108" s="3"/>
      <c r="G108" s="3"/>
      <c r="H108" s="3"/>
      <c r="I108" s="3"/>
      <c r="J108" s="3"/>
      <c r="K108" s="3"/>
      <c r="L108" s="3"/>
      <c r="M108" s="3" t="s">
        <v>110</v>
      </c>
      <c r="N108" s="11">
        <v>3183</v>
      </c>
      <c r="O108" s="10"/>
      <c r="P108" s="11">
        <v>5968</v>
      </c>
      <c r="Q108" s="10"/>
      <c r="R108" s="11">
        <f>N108-P108</f>
        <v>-2785</v>
      </c>
      <c r="S108" s="10"/>
      <c r="T108" s="11">
        <v>7000</v>
      </c>
    </row>
    <row r="109" spans="1:20" outlineLevel="3">
      <c r="A109" s="9">
        <f>ROUND(SUM(A104:A108),5)</f>
        <v>15748</v>
      </c>
      <c r="B109" s="10"/>
      <c r="C109" s="9">
        <f>ROUND(SUM(C104:C108),5)</f>
        <v>17864</v>
      </c>
      <c r="D109" s="10"/>
      <c r="E109" s="9">
        <f>A109-C109</f>
        <v>-2116</v>
      </c>
      <c r="F109" s="3"/>
      <c r="G109" s="3"/>
      <c r="H109" s="3"/>
      <c r="I109" s="3"/>
      <c r="J109" s="3"/>
      <c r="K109" s="3"/>
      <c r="L109" s="3" t="s">
        <v>111</v>
      </c>
      <c r="M109" s="3"/>
      <c r="N109" s="9">
        <f>ROUND(SUM(N104:N108),5)</f>
        <v>123917</v>
      </c>
      <c r="O109" s="10"/>
      <c r="P109" s="9">
        <f>ROUND(SUM(P104:P108),5)</f>
        <v>143515</v>
      </c>
      <c r="Q109" s="10"/>
      <c r="R109" s="9">
        <f>N109-P109</f>
        <v>-19598</v>
      </c>
      <c r="S109" s="10"/>
      <c r="T109" s="9">
        <f>ROUND(SUM(T104:T108),5)</f>
        <v>213500</v>
      </c>
    </row>
    <row r="110" spans="1:20" outlineLevel="4">
      <c r="A110" s="9"/>
      <c r="B110" s="10"/>
      <c r="C110" s="9"/>
      <c r="D110" s="10"/>
      <c r="E110" s="9"/>
      <c r="F110" s="3"/>
      <c r="G110" s="3"/>
      <c r="H110" s="3"/>
      <c r="I110" s="3"/>
      <c r="J110" s="3"/>
      <c r="K110" s="3"/>
      <c r="L110" s="3" t="s">
        <v>112</v>
      </c>
      <c r="M110" s="3"/>
      <c r="N110" s="9"/>
      <c r="O110" s="10"/>
      <c r="P110" s="9"/>
      <c r="Q110" s="10"/>
      <c r="R110" s="9"/>
      <c r="S110" s="10"/>
      <c r="T110" s="9"/>
    </row>
    <row r="111" spans="1:20" outlineLevel="4">
      <c r="A111" s="9">
        <v>-20</v>
      </c>
      <c r="B111" s="10"/>
      <c r="C111" s="9">
        <v>235</v>
      </c>
      <c r="D111" s="10"/>
      <c r="E111" s="9">
        <f t="shared" si="20"/>
        <v>-255</v>
      </c>
      <c r="F111" s="3"/>
      <c r="G111" s="3"/>
      <c r="H111" s="3"/>
      <c r="I111" s="3"/>
      <c r="J111" s="3"/>
      <c r="K111" s="3"/>
      <c r="L111" s="3"/>
      <c r="M111" s="3" t="s">
        <v>113</v>
      </c>
      <c r="N111" s="9">
        <v>5551</v>
      </c>
      <c r="O111" s="10"/>
      <c r="P111" s="9">
        <v>3569</v>
      </c>
      <c r="Q111" s="10"/>
      <c r="R111" s="9">
        <f t="shared" si="21"/>
        <v>1982</v>
      </c>
      <c r="S111" s="10"/>
      <c r="T111" s="9">
        <v>5000</v>
      </c>
    </row>
    <row r="112" spans="1:20" ht="16.5" outlineLevel="4" thickBot="1">
      <c r="A112" s="11">
        <v>756</v>
      </c>
      <c r="B112" s="10"/>
      <c r="C112" s="11">
        <v>748</v>
      </c>
      <c r="D112" s="10"/>
      <c r="E112" s="11">
        <f>A112-C112</f>
        <v>8</v>
      </c>
      <c r="F112" s="3"/>
      <c r="G112" s="3"/>
      <c r="H112" s="3"/>
      <c r="I112" s="3"/>
      <c r="J112" s="3"/>
      <c r="K112" s="3"/>
      <c r="L112" s="3"/>
      <c r="M112" s="3" t="s">
        <v>114</v>
      </c>
      <c r="N112" s="11">
        <v>4301</v>
      </c>
      <c r="O112" s="10"/>
      <c r="P112" s="11">
        <v>4163</v>
      </c>
      <c r="Q112" s="10"/>
      <c r="R112" s="11">
        <f>N112-P112</f>
        <v>138</v>
      </c>
      <c r="S112" s="10"/>
      <c r="T112" s="11">
        <v>6000</v>
      </c>
    </row>
    <row r="113" spans="1:20" outlineLevel="3">
      <c r="A113" s="9">
        <f>ROUND(SUM(A110:A112),5)</f>
        <v>736</v>
      </c>
      <c r="B113" s="10"/>
      <c r="C113" s="9">
        <f>ROUND(SUM(C110:C112),5)</f>
        <v>983</v>
      </c>
      <c r="D113" s="10"/>
      <c r="E113" s="9">
        <f>A113-C113</f>
        <v>-247</v>
      </c>
      <c r="F113" s="3"/>
      <c r="G113" s="3"/>
      <c r="H113" s="3"/>
      <c r="I113" s="3"/>
      <c r="J113" s="3"/>
      <c r="K113" s="3"/>
      <c r="L113" s="3" t="s">
        <v>115</v>
      </c>
      <c r="M113" s="3"/>
      <c r="N113" s="9">
        <f>ROUND(SUM(N110:N112),5)</f>
        <v>9852</v>
      </c>
      <c r="O113" s="10"/>
      <c r="P113" s="9">
        <f>ROUND(SUM(P110:P112),5)</f>
        <v>7732</v>
      </c>
      <c r="Q113" s="10"/>
      <c r="R113" s="9">
        <f>N113-P113</f>
        <v>2120</v>
      </c>
      <c r="S113" s="10"/>
      <c r="T113" s="9">
        <f>ROUND(SUM(T110:T112),5)</f>
        <v>11000</v>
      </c>
    </row>
    <row r="114" spans="1:20" outlineLevel="4">
      <c r="A114" s="9"/>
      <c r="B114" s="10"/>
      <c r="C114" s="9"/>
      <c r="D114" s="10"/>
      <c r="E114" s="9"/>
      <c r="F114" s="3"/>
      <c r="G114" s="3"/>
      <c r="H114" s="3"/>
      <c r="I114" s="3"/>
      <c r="J114" s="3"/>
      <c r="K114" s="3"/>
      <c r="L114" s="3" t="s">
        <v>116</v>
      </c>
      <c r="M114" s="3"/>
      <c r="N114" s="9"/>
      <c r="O114" s="10"/>
      <c r="P114" s="9"/>
      <c r="Q114" s="10"/>
      <c r="R114" s="9"/>
      <c r="S114" s="10"/>
      <c r="T114" s="9"/>
    </row>
    <row r="115" spans="1:20" outlineLevel="4">
      <c r="A115" s="9">
        <v>54496</v>
      </c>
      <c r="B115" s="10"/>
      <c r="C115" s="9">
        <v>64823</v>
      </c>
      <c r="D115" s="10"/>
      <c r="E115" s="9">
        <f t="shared" ref="E115:E123" si="22">A115-C115</f>
        <v>-10327</v>
      </c>
      <c r="F115" s="3"/>
      <c r="G115" s="3"/>
      <c r="H115" s="3"/>
      <c r="I115" s="3"/>
      <c r="J115" s="3"/>
      <c r="K115" s="3"/>
      <c r="L115" s="3"/>
      <c r="M115" s="3" t="s">
        <v>117</v>
      </c>
      <c r="N115" s="9">
        <v>354446</v>
      </c>
      <c r="O115" s="10"/>
      <c r="P115" s="9">
        <v>422861</v>
      </c>
      <c r="Q115" s="10"/>
      <c r="R115" s="9">
        <f t="shared" ref="R115:R123" si="23">N115-P115</f>
        <v>-68415</v>
      </c>
      <c r="S115" s="10"/>
      <c r="T115" s="9">
        <v>595000</v>
      </c>
    </row>
    <row r="116" spans="1:20" outlineLevel="4">
      <c r="A116" s="9">
        <v>10602</v>
      </c>
      <c r="B116" s="10"/>
      <c r="C116" s="9">
        <v>12158</v>
      </c>
      <c r="D116" s="10"/>
      <c r="E116" s="9">
        <f t="shared" si="22"/>
        <v>-1556</v>
      </c>
      <c r="F116" s="3"/>
      <c r="G116" s="3"/>
      <c r="H116" s="3"/>
      <c r="I116" s="3"/>
      <c r="J116" s="3"/>
      <c r="K116" s="3"/>
      <c r="L116" s="3"/>
      <c r="M116" s="3" t="s">
        <v>118</v>
      </c>
      <c r="N116" s="9">
        <v>107474</v>
      </c>
      <c r="O116" s="10"/>
      <c r="P116" s="9">
        <v>104665</v>
      </c>
      <c r="Q116" s="10"/>
      <c r="R116" s="9">
        <f t="shared" si="23"/>
        <v>2809</v>
      </c>
      <c r="S116" s="10"/>
      <c r="T116" s="9">
        <v>156000</v>
      </c>
    </row>
    <row r="117" spans="1:20" outlineLevel="4">
      <c r="A117" s="9">
        <v>3498</v>
      </c>
      <c r="B117" s="10"/>
      <c r="C117" s="9">
        <v>5712</v>
      </c>
      <c r="D117" s="10"/>
      <c r="E117" s="9">
        <f t="shared" si="22"/>
        <v>-2214</v>
      </c>
      <c r="F117" s="3"/>
      <c r="G117" s="3"/>
      <c r="H117" s="3"/>
      <c r="I117" s="3"/>
      <c r="J117" s="3"/>
      <c r="K117" s="3"/>
      <c r="L117" s="3"/>
      <c r="M117" s="3" t="s">
        <v>119</v>
      </c>
      <c r="N117" s="9">
        <v>27164</v>
      </c>
      <c r="O117" s="10"/>
      <c r="P117" s="9">
        <v>37340</v>
      </c>
      <c r="Q117" s="10"/>
      <c r="R117" s="9">
        <f t="shared" si="23"/>
        <v>-10176</v>
      </c>
      <c r="S117" s="10"/>
      <c r="T117" s="9">
        <v>53770</v>
      </c>
    </row>
    <row r="118" spans="1:20" outlineLevel="4">
      <c r="A118" s="9">
        <v>-1200</v>
      </c>
      <c r="B118" s="10"/>
      <c r="C118" s="9">
        <v>-159</v>
      </c>
      <c r="D118" s="10"/>
      <c r="E118" s="9">
        <f t="shared" si="22"/>
        <v>-1041</v>
      </c>
      <c r="F118" s="3"/>
      <c r="G118" s="3"/>
      <c r="H118" s="3"/>
      <c r="I118" s="3"/>
      <c r="J118" s="3"/>
      <c r="K118" s="3"/>
      <c r="L118" s="3"/>
      <c r="M118" s="3" t="s">
        <v>120</v>
      </c>
      <c r="N118" s="9">
        <v>-30075</v>
      </c>
      <c r="O118" s="10"/>
      <c r="P118" s="9">
        <v>-36290</v>
      </c>
      <c r="Q118" s="10"/>
      <c r="R118" s="9">
        <f t="shared" si="23"/>
        <v>6215</v>
      </c>
      <c r="S118" s="10"/>
      <c r="T118" s="9">
        <v>-39016</v>
      </c>
    </row>
    <row r="119" spans="1:20" outlineLevel="4">
      <c r="A119" s="9">
        <v>5984</v>
      </c>
      <c r="B119" s="10"/>
      <c r="C119" s="9">
        <v>6841</v>
      </c>
      <c r="D119" s="10"/>
      <c r="E119" s="9">
        <f t="shared" si="22"/>
        <v>-857</v>
      </c>
      <c r="F119" s="3"/>
      <c r="G119" s="3"/>
      <c r="H119" s="3"/>
      <c r="I119" s="3"/>
      <c r="J119" s="3"/>
      <c r="K119" s="3"/>
      <c r="L119" s="3"/>
      <c r="M119" s="3" t="s">
        <v>121</v>
      </c>
      <c r="N119" s="9">
        <v>40060</v>
      </c>
      <c r="O119" s="10"/>
      <c r="P119" s="9">
        <v>41285</v>
      </c>
      <c r="Q119" s="10"/>
      <c r="R119" s="9">
        <f t="shared" si="23"/>
        <v>-1225</v>
      </c>
      <c r="S119" s="10"/>
      <c r="T119" s="9">
        <v>59500</v>
      </c>
    </row>
    <row r="120" spans="1:20" ht="16.5" outlineLevel="4" thickBot="1">
      <c r="A120" s="11">
        <v>0</v>
      </c>
      <c r="B120" s="10"/>
      <c r="C120" s="11">
        <v>0</v>
      </c>
      <c r="D120" s="10"/>
      <c r="E120" s="11">
        <f>A120-C120</f>
        <v>0</v>
      </c>
      <c r="F120" s="3"/>
      <c r="G120" s="3"/>
      <c r="H120" s="3"/>
      <c r="I120" s="3"/>
      <c r="J120" s="3"/>
      <c r="K120" s="3"/>
      <c r="L120" s="3"/>
      <c r="M120" s="3" t="s">
        <v>122</v>
      </c>
      <c r="N120" s="11">
        <v>-17830</v>
      </c>
      <c r="O120" s="10"/>
      <c r="P120" s="11">
        <v>-17842</v>
      </c>
      <c r="Q120" s="10"/>
      <c r="R120" s="11">
        <f>N120-P120</f>
        <v>12</v>
      </c>
      <c r="S120" s="10"/>
      <c r="T120" s="11">
        <v>-35685</v>
      </c>
    </row>
    <row r="121" spans="1:20" outlineLevel="3">
      <c r="A121" s="9">
        <f>ROUND(SUM(A114:A120),5)</f>
        <v>73380</v>
      </c>
      <c r="B121" s="10"/>
      <c r="C121" s="9">
        <f>ROUND(SUM(C114:C120),5)</f>
        <v>89375</v>
      </c>
      <c r="D121" s="10"/>
      <c r="E121" s="9">
        <f>A121-C121</f>
        <v>-15995</v>
      </c>
      <c r="F121" s="3"/>
      <c r="G121" s="3"/>
      <c r="H121" s="3"/>
      <c r="I121" s="3"/>
      <c r="J121" s="3"/>
      <c r="K121" s="3"/>
      <c r="L121" s="3" t="s">
        <v>123</v>
      </c>
      <c r="M121" s="3"/>
      <c r="N121" s="9">
        <f>ROUND(SUM(N114:N120),5)</f>
        <v>481239</v>
      </c>
      <c r="O121" s="10"/>
      <c r="P121" s="9">
        <f>ROUND(SUM(P114:P120),5)</f>
        <v>552019</v>
      </c>
      <c r="Q121" s="10"/>
      <c r="R121" s="9">
        <f>N121-P121</f>
        <v>-70780</v>
      </c>
      <c r="S121" s="10"/>
      <c r="T121" s="9">
        <f>ROUND(SUM(T114:T120),5)</f>
        <v>789569</v>
      </c>
    </row>
    <row r="122" spans="1:20" outlineLevel="4">
      <c r="A122" s="9"/>
      <c r="B122" s="10"/>
      <c r="C122" s="9"/>
      <c r="D122" s="10"/>
      <c r="E122" s="9"/>
      <c r="F122" s="3"/>
      <c r="G122" s="3"/>
      <c r="H122" s="3"/>
      <c r="I122" s="3"/>
      <c r="J122" s="3"/>
      <c r="K122" s="3"/>
      <c r="L122" s="3" t="s">
        <v>124</v>
      </c>
      <c r="M122" s="3"/>
      <c r="N122" s="9"/>
      <c r="O122" s="10"/>
      <c r="P122" s="9"/>
      <c r="Q122" s="10"/>
      <c r="R122" s="9"/>
      <c r="S122" s="10"/>
      <c r="T122" s="9"/>
    </row>
    <row r="123" spans="1:20" outlineLevel="4">
      <c r="A123" s="9">
        <v>12799</v>
      </c>
      <c r="B123" s="10"/>
      <c r="C123" s="9"/>
      <c r="D123" s="10"/>
      <c r="E123" s="9">
        <f t="shared" si="22"/>
        <v>12799</v>
      </c>
      <c r="F123" s="3"/>
      <c r="G123" s="3"/>
      <c r="H123" s="3"/>
      <c r="I123" s="3"/>
      <c r="J123" s="3"/>
      <c r="K123" s="3"/>
      <c r="L123" s="3"/>
      <c r="M123" s="3" t="s">
        <v>125</v>
      </c>
      <c r="N123" s="9">
        <v>115739</v>
      </c>
      <c r="O123" s="10"/>
      <c r="P123" s="9"/>
      <c r="Q123" s="10"/>
      <c r="R123" s="9">
        <f t="shared" si="23"/>
        <v>115739</v>
      </c>
      <c r="S123" s="10"/>
      <c r="T123" s="9"/>
    </row>
    <row r="124" spans="1:20" ht="16.5" outlineLevel="4" thickBot="1">
      <c r="A124" s="11">
        <v>1122</v>
      </c>
      <c r="B124" s="10"/>
      <c r="C124" s="9"/>
      <c r="D124" s="10"/>
      <c r="E124" s="11">
        <f>A124-C124</f>
        <v>1122</v>
      </c>
      <c r="F124" s="3"/>
      <c r="G124" s="3"/>
      <c r="H124" s="3"/>
      <c r="I124" s="3"/>
      <c r="J124" s="3"/>
      <c r="K124" s="3"/>
      <c r="L124" s="3"/>
      <c r="M124" s="3" t="s">
        <v>126</v>
      </c>
      <c r="N124" s="11">
        <v>9938</v>
      </c>
      <c r="O124" s="10"/>
      <c r="P124" s="9"/>
      <c r="Q124" s="10"/>
      <c r="R124" s="11">
        <f>N124-P124</f>
        <v>9938</v>
      </c>
      <c r="S124" s="10"/>
      <c r="T124" s="9"/>
    </row>
    <row r="125" spans="1:20" outlineLevel="3">
      <c r="A125" s="9">
        <f>ROUND(SUM(A122:A124),5)</f>
        <v>13921</v>
      </c>
      <c r="B125" s="10"/>
      <c r="C125" s="9"/>
      <c r="D125" s="10"/>
      <c r="E125" s="9">
        <f>A125-C125</f>
        <v>13921</v>
      </c>
      <c r="F125" s="3"/>
      <c r="G125" s="3"/>
      <c r="H125" s="3"/>
      <c r="I125" s="3"/>
      <c r="J125" s="3"/>
      <c r="K125" s="3"/>
      <c r="L125" s="3" t="s">
        <v>127</v>
      </c>
      <c r="M125" s="3"/>
      <c r="N125" s="9">
        <f>ROUND(SUM(N122:N124),5)</f>
        <v>125677</v>
      </c>
      <c r="O125" s="10"/>
      <c r="P125" s="9"/>
      <c r="Q125" s="10"/>
      <c r="R125" s="9">
        <f>N125-P125</f>
        <v>125677</v>
      </c>
      <c r="S125" s="10"/>
      <c r="T125" s="9"/>
    </row>
    <row r="126" spans="1:20" outlineLevel="4">
      <c r="A126" s="9"/>
      <c r="B126" s="10"/>
      <c r="C126" s="9"/>
      <c r="D126" s="10"/>
      <c r="E126" s="9"/>
      <c r="F126" s="3"/>
      <c r="G126" s="3"/>
      <c r="H126" s="3"/>
      <c r="I126" s="3"/>
      <c r="J126" s="3"/>
      <c r="K126" s="3"/>
      <c r="L126" s="3" t="s">
        <v>128</v>
      </c>
      <c r="M126" s="3"/>
      <c r="N126" s="9"/>
      <c r="O126" s="10"/>
      <c r="P126" s="9"/>
      <c r="Q126" s="10"/>
      <c r="R126" s="9"/>
      <c r="S126" s="10"/>
      <c r="T126" s="9"/>
    </row>
    <row r="127" spans="1:20" outlineLevel="4">
      <c r="A127" s="9">
        <v>36</v>
      </c>
      <c r="B127" s="10"/>
      <c r="C127" s="9">
        <v>1468</v>
      </c>
      <c r="D127" s="10"/>
      <c r="E127" s="9">
        <f t="shared" ref="E127" si="24">A127-C127</f>
        <v>-1432</v>
      </c>
      <c r="F127" s="3"/>
      <c r="G127" s="3"/>
      <c r="H127" s="3"/>
      <c r="I127" s="3"/>
      <c r="J127" s="3"/>
      <c r="K127" s="3"/>
      <c r="L127" s="3"/>
      <c r="M127" s="3" t="s">
        <v>129</v>
      </c>
      <c r="N127" s="9">
        <v>14010</v>
      </c>
      <c r="O127" s="10"/>
      <c r="P127" s="9">
        <v>21389</v>
      </c>
      <c r="Q127" s="10"/>
      <c r="R127" s="9">
        <f t="shared" ref="R127" si="25">N127-P127</f>
        <v>-7379</v>
      </c>
      <c r="S127" s="10"/>
      <c r="T127" s="9">
        <v>28000</v>
      </c>
    </row>
    <row r="128" spans="1:20" ht="16.5" outlineLevel="4" thickBot="1">
      <c r="A128" s="12">
        <v>1596</v>
      </c>
      <c r="B128" s="10"/>
      <c r="C128" s="12">
        <v>2754</v>
      </c>
      <c r="D128" s="10"/>
      <c r="E128" s="11">
        <f>A128-C128</f>
        <v>-1158</v>
      </c>
      <c r="F128" s="3"/>
      <c r="G128" s="3"/>
      <c r="H128" s="3"/>
      <c r="I128" s="3"/>
      <c r="J128" s="3"/>
      <c r="K128" s="3"/>
      <c r="L128" s="3"/>
      <c r="M128" s="3" t="s">
        <v>130</v>
      </c>
      <c r="N128" s="12">
        <v>8177</v>
      </c>
      <c r="O128" s="10"/>
      <c r="P128" s="12">
        <v>9427</v>
      </c>
      <c r="Q128" s="10"/>
      <c r="R128" s="11">
        <f>N128-P128</f>
        <v>-1250</v>
      </c>
      <c r="S128" s="10"/>
      <c r="T128" s="12">
        <v>13000</v>
      </c>
    </row>
    <row r="129" spans="1:20" ht="16.5" outlineLevel="3" thickBot="1">
      <c r="A129" s="14">
        <f>ROUND(SUM(A126:A128),5)</f>
        <v>1632</v>
      </c>
      <c r="B129" s="10"/>
      <c r="C129" s="14">
        <f>ROUND(SUM(C126:C128),5)</f>
        <v>4222</v>
      </c>
      <c r="D129" s="10"/>
      <c r="E129" s="14">
        <f>A129-C129</f>
        <v>-2590</v>
      </c>
      <c r="F129" s="3"/>
      <c r="G129" s="3"/>
      <c r="H129" s="3"/>
      <c r="I129" s="3"/>
      <c r="J129" s="3"/>
      <c r="K129" s="3"/>
      <c r="L129" s="3" t="s">
        <v>131</v>
      </c>
      <c r="M129" s="3"/>
      <c r="N129" s="14">
        <f>ROUND(SUM(N126:N128),5)</f>
        <v>22187</v>
      </c>
      <c r="O129" s="10"/>
      <c r="P129" s="14">
        <f>ROUND(SUM(P126:P128),5)</f>
        <v>30816</v>
      </c>
      <c r="Q129" s="10"/>
      <c r="R129" s="14">
        <f>N129-P129</f>
        <v>-8629</v>
      </c>
      <c r="S129" s="10"/>
      <c r="T129" s="14">
        <f>ROUND(SUM(T126:T128),5)</f>
        <v>41000</v>
      </c>
    </row>
    <row r="130" spans="1:20" ht="16.5" outlineLevel="2" thickBot="1">
      <c r="A130" s="13">
        <f>ROUND(SUM(A98:A103)+A109+A113+A121+A125+A129,5)</f>
        <v>106128</v>
      </c>
      <c r="B130" s="10"/>
      <c r="C130" s="13">
        <f>ROUND(SUM(C98:C103)+C109+C113+C121+C125+C129,5)</f>
        <v>113178</v>
      </c>
      <c r="D130" s="10"/>
      <c r="E130" s="13">
        <f>A130-C130</f>
        <v>-7050</v>
      </c>
      <c r="F130" s="3"/>
      <c r="G130" s="3"/>
      <c r="H130" s="3"/>
      <c r="I130" s="3"/>
      <c r="J130" s="3"/>
      <c r="K130" s="3" t="s">
        <v>132</v>
      </c>
      <c r="L130" s="3"/>
      <c r="M130" s="3"/>
      <c r="N130" s="13">
        <f>ROUND(SUM(N98:N103)+N109+N113+N121+N125+N129,5)</f>
        <v>781381</v>
      </c>
      <c r="O130" s="10"/>
      <c r="P130" s="13">
        <f>ROUND(SUM(P98:P103)+P109+P113+P121+P125+P129,5)</f>
        <v>761806</v>
      </c>
      <c r="Q130" s="10"/>
      <c r="R130" s="13">
        <f>N130-P130</f>
        <v>19575</v>
      </c>
      <c r="S130" s="10"/>
      <c r="T130" s="13">
        <f>ROUND(SUM(T98:T103)+T109+T113+T121+T125+T129,5)</f>
        <v>1090769</v>
      </c>
    </row>
    <row r="131" spans="1:20" outlineLevel="1">
      <c r="A131" s="22">
        <f>ROUND(A97+A130,5)</f>
        <v>106128</v>
      </c>
      <c r="B131" s="23"/>
      <c r="C131" s="22">
        <f>ROUND(C97+C130,5)</f>
        <v>113178</v>
      </c>
      <c r="D131" s="23"/>
      <c r="E131" s="22">
        <f>A131-C131</f>
        <v>-7050</v>
      </c>
      <c r="F131" s="23"/>
      <c r="G131" s="23"/>
      <c r="H131" s="23"/>
      <c r="I131" s="23"/>
      <c r="J131" s="23" t="s">
        <v>133</v>
      </c>
      <c r="K131" s="23"/>
      <c r="L131" s="23"/>
      <c r="M131" s="23"/>
      <c r="N131" s="22">
        <f>ROUND(N97+N130,5)</f>
        <v>781381</v>
      </c>
      <c r="O131" s="23"/>
      <c r="P131" s="22">
        <f>ROUND(P97+P130,5)</f>
        <v>761806</v>
      </c>
      <c r="Q131" s="23"/>
      <c r="R131" s="22">
        <f>N131-P131</f>
        <v>19575</v>
      </c>
      <c r="S131" s="23"/>
      <c r="T131" s="22">
        <f>ROUND(T97+T130,5)</f>
        <v>1090769</v>
      </c>
    </row>
    <row r="132" spans="1:20" outlineLevel="2">
      <c r="A132" s="9"/>
      <c r="B132" s="10"/>
      <c r="C132" s="9"/>
      <c r="D132" s="10"/>
      <c r="E132" s="9"/>
      <c r="F132" s="3"/>
      <c r="G132" s="3"/>
      <c r="H132" s="3"/>
      <c r="I132" s="3"/>
      <c r="J132" s="3" t="s">
        <v>134</v>
      </c>
      <c r="K132" s="3"/>
      <c r="L132" s="3"/>
      <c r="M132" s="3"/>
      <c r="N132" s="9"/>
      <c r="O132" s="10"/>
      <c r="P132" s="9"/>
      <c r="Q132" s="10"/>
      <c r="R132" s="9"/>
      <c r="S132" s="10"/>
      <c r="T132" s="9"/>
    </row>
    <row r="133" spans="1:20" outlineLevel="3">
      <c r="A133" s="9"/>
      <c r="B133" s="10"/>
      <c r="C133" s="9"/>
      <c r="D133" s="10"/>
      <c r="E133" s="9"/>
      <c r="F133" s="3"/>
      <c r="G133" s="3"/>
      <c r="H133" s="3"/>
      <c r="I133" s="3"/>
      <c r="J133" s="3"/>
      <c r="K133" s="3" t="s">
        <v>135</v>
      </c>
      <c r="L133" s="3"/>
      <c r="M133" s="3"/>
      <c r="N133" s="9"/>
      <c r="O133" s="10"/>
      <c r="P133" s="9"/>
      <c r="Q133" s="10"/>
      <c r="R133" s="9"/>
      <c r="S133" s="10"/>
      <c r="T133" s="9"/>
    </row>
    <row r="134" spans="1:20" outlineLevel="3">
      <c r="A134" s="9">
        <v>12424</v>
      </c>
      <c r="B134" s="10"/>
      <c r="C134" s="9">
        <v>421</v>
      </c>
      <c r="D134" s="10"/>
      <c r="E134" s="9">
        <f t="shared" ref="E134:E139" si="26">A134-C134</f>
        <v>12003</v>
      </c>
      <c r="F134" s="3"/>
      <c r="G134" s="3"/>
      <c r="H134" s="3"/>
      <c r="I134" s="3"/>
      <c r="J134" s="3"/>
      <c r="K134" s="3"/>
      <c r="L134" s="3" t="s">
        <v>136</v>
      </c>
      <c r="M134" s="3"/>
      <c r="N134" s="9">
        <v>8379</v>
      </c>
      <c r="O134" s="10"/>
      <c r="P134" s="9">
        <v>7183</v>
      </c>
      <c r="Q134" s="10"/>
      <c r="R134" s="9">
        <f t="shared" ref="R134:R139" si="27">N134-P134</f>
        <v>1196</v>
      </c>
      <c r="S134" s="10"/>
      <c r="T134" s="9">
        <v>8787</v>
      </c>
    </row>
    <row r="135" spans="1:20" outlineLevel="3">
      <c r="A135" s="9">
        <v>5280</v>
      </c>
      <c r="B135" s="10"/>
      <c r="C135" s="9">
        <v>0</v>
      </c>
      <c r="D135" s="10"/>
      <c r="E135" s="9">
        <f t="shared" si="26"/>
        <v>5280</v>
      </c>
      <c r="F135" s="3"/>
      <c r="G135" s="3"/>
      <c r="H135" s="3"/>
      <c r="I135" s="3"/>
      <c r="J135" s="3"/>
      <c r="K135" s="3"/>
      <c r="L135" s="3" t="s">
        <v>137</v>
      </c>
      <c r="M135" s="3"/>
      <c r="N135" s="9">
        <v>11524</v>
      </c>
      <c r="O135" s="10"/>
      <c r="P135" s="9">
        <v>2356</v>
      </c>
      <c r="Q135" s="10"/>
      <c r="R135" s="9">
        <f t="shared" si="27"/>
        <v>9168</v>
      </c>
      <c r="S135" s="10"/>
      <c r="T135" s="9">
        <v>2500</v>
      </c>
    </row>
    <row r="136" spans="1:20" outlineLevel="3">
      <c r="A136" s="9">
        <v>0</v>
      </c>
      <c r="B136" s="10"/>
      <c r="C136" s="9">
        <v>46</v>
      </c>
      <c r="D136" s="10"/>
      <c r="E136" s="9">
        <f t="shared" si="26"/>
        <v>-46</v>
      </c>
      <c r="F136" s="3"/>
      <c r="G136" s="3"/>
      <c r="H136" s="3"/>
      <c r="I136" s="3"/>
      <c r="J136" s="3"/>
      <c r="K136" s="3"/>
      <c r="L136" s="3" t="s">
        <v>138</v>
      </c>
      <c r="M136" s="3"/>
      <c r="N136" s="9">
        <v>1120</v>
      </c>
      <c r="O136" s="10"/>
      <c r="P136" s="9">
        <v>659</v>
      </c>
      <c r="Q136" s="10"/>
      <c r="R136" s="9">
        <f t="shared" si="27"/>
        <v>461</v>
      </c>
      <c r="S136" s="10"/>
      <c r="T136" s="9">
        <v>1002</v>
      </c>
    </row>
    <row r="137" spans="1:20" outlineLevel="3">
      <c r="A137" s="9">
        <v>0</v>
      </c>
      <c r="B137" s="10"/>
      <c r="C137" s="9">
        <v>0</v>
      </c>
      <c r="D137" s="10"/>
      <c r="E137" s="9">
        <f t="shared" si="26"/>
        <v>0</v>
      </c>
      <c r="F137" s="3"/>
      <c r="G137" s="3"/>
      <c r="H137" s="3"/>
      <c r="I137" s="3"/>
      <c r="J137" s="3"/>
      <c r="K137" s="3"/>
      <c r="L137" s="3" t="s">
        <v>139</v>
      </c>
      <c r="M137" s="3"/>
      <c r="N137" s="9">
        <v>642</v>
      </c>
      <c r="O137" s="10"/>
      <c r="P137" s="9">
        <v>2278</v>
      </c>
      <c r="Q137" s="10"/>
      <c r="R137" s="9">
        <f t="shared" si="27"/>
        <v>-1636</v>
      </c>
      <c r="S137" s="10"/>
      <c r="T137" s="9">
        <v>2500</v>
      </c>
    </row>
    <row r="138" spans="1:20" outlineLevel="3">
      <c r="A138" s="9">
        <v>40</v>
      </c>
      <c r="B138" s="10"/>
      <c r="C138" s="9">
        <v>133</v>
      </c>
      <c r="D138" s="10"/>
      <c r="E138" s="9">
        <f t="shared" si="26"/>
        <v>-93</v>
      </c>
      <c r="F138" s="3"/>
      <c r="G138" s="3"/>
      <c r="H138" s="3"/>
      <c r="I138" s="3"/>
      <c r="J138" s="3"/>
      <c r="K138" s="3"/>
      <c r="L138" s="3" t="s">
        <v>140</v>
      </c>
      <c r="M138" s="3"/>
      <c r="N138" s="9">
        <v>15978</v>
      </c>
      <c r="O138" s="10"/>
      <c r="P138" s="9">
        <v>9735</v>
      </c>
      <c r="Q138" s="10"/>
      <c r="R138" s="9">
        <f t="shared" si="27"/>
        <v>6243</v>
      </c>
      <c r="S138" s="10"/>
      <c r="T138" s="9">
        <v>10000</v>
      </c>
    </row>
    <row r="139" spans="1:20" outlineLevel="3">
      <c r="A139" s="9">
        <v>0</v>
      </c>
      <c r="B139" s="10"/>
      <c r="C139" s="9">
        <v>0</v>
      </c>
      <c r="D139" s="10"/>
      <c r="E139" s="9">
        <f t="shared" si="26"/>
        <v>0</v>
      </c>
      <c r="F139" s="3"/>
      <c r="G139" s="3"/>
      <c r="H139" s="3"/>
      <c r="I139" s="3"/>
      <c r="J139" s="3"/>
      <c r="K139" s="3"/>
      <c r="L139" s="3" t="s">
        <v>141</v>
      </c>
      <c r="M139" s="3"/>
      <c r="N139" s="9">
        <v>0</v>
      </c>
      <c r="O139" s="10"/>
      <c r="P139" s="9">
        <v>1000</v>
      </c>
      <c r="Q139" s="10"/>
      <c r="R139" s="9">
        <f t="shared" si="27"/>
        <v>-1000</v>
      </c>
      <c r="S139" s="10"/>
      <c r="T139" s="9">
        <v>2000</v>
      </c>
    </row>
    <row r="140" spans="1:20" outlineLevel="4">
      <c r="A140" s="9"/>
      <c r="B140" s="10"/>
      <c r="C140" s="9"/>
      <c r="D140" s="10"/>
      <c r="E140" s="9"/>
      <c r="F140" s="3"/>
      <c r="G140" s="3"/>
      <c r="H140" s="3"/>
      <c r="I140" s="3"/>
      <c r="J140" s="3"/>
      <c r="K140" s="3"/>
      <c r="L140" s="3" t="s">
        <v>142</v>
      </c>
      <c r="M140" s="3"/>
      <c r="N140" s="9"/>
      <c r="O140" s="10"/>
      <c r="P140" s="9"/>
      <c r="Q140" s="10"/>
      <c r="R140" s="9"/>
      <c r="S140" s="10"/>
      <c r="T140" s="9"/>
    </row>
    <row r="141" spans="1:20" outlineLevel="4">
      <c r="A141" s="9">
        <v>127</v>
      </c>
      <c r="B141" s="10"/>
      <c r="C141" s="9">
        <v>150</v>
      </c>
      <c r="D141" s="10"/>
      <c r="E141" s="9">
        <f t="shared" ref="E141:E146" si="28">A141-C141</f>
        <v>-23</v>
      </c>
      <c r="F141" s="3"/>
      <c r="G141" s="3"/>
      <c r="H141" s="3"/>
      <c r="I141" s="3"/>
      <c r="J141" s="3"/>
      <c r="K141" s="3"/>
      <c r="L141" s="3"/>
      <c r="M141" s="3" t="s">
        <v>143</v>
      </c>
      <c r="N141" s="9">
        <v>758</v>
      </c>
      <c r="O141" s="10"/>
      <c r="P141" s="9">
        <v>1090</v>
      </c>
      <c r="Q141" s="10"/>
      <c r="R141" s="9">
        <f t="shared" ref="R141:R146" si="29">N141-P141</f>
        <v>-332</v>
      </c>
      <c r="S141" s="10"/>
      <c r="T141" s="9">
        <v>1500</v>
      </c>
    </row>
    <row r="142" spans="1:20" outlineLevel="4">
      <c r="A142" s="9">
        <v>467</v>
      </c>
      <c r="B142" s="10"/>
      <c r="C142" s="9">
        <v>132</v>
      </c>
      <c r="D142" s="10"/>
      <c r="E142" s="9">
        <f t="shared" si="28"/>
        <v>335</v>
      </c>
      <c r="F142" s="3"/>
      <c r="G142" s="3"/>
      <c r="H142" s="3"/>
      <c r="I142" s="3"/>
      <c r="J142" s="3"/>
      <c r="K142" s="3"/>
      <c r="L142" s="3"/>
      <c r="M142" s="3" t="s">
        <v>144</v>
      </c>
      <c r="N142" s="9">
        <v>1618</v>
      </c>
      <c r="O142" s="10"/>
      <c r="P142" s="9">
        <v>1127</v>
      </c>
      <c r="Q142" s="10"/>
      <c r="R142" s="9">
        <f t="shared" si="29"/>
        <v>491</v>
      </c>
      <c r="S142" s="10"/>
      <c r="T142" s="9">
        <v>1600</v>
      </c>
    </row>
    <row r="143" spans="1:20" ht="16.5" outlineLevel="4" thickBot="1">
      <c r="A143" s="11">
        <v>0</v>
      </c>
      <c r="B143" s="10"/>
      <c r="C143" s="11"/>
      <c r="D143" s="10"/>
      <c r="E143" s="11">
        <f>A143-C143</f>
        <v>0</v>
      </c>
      <c r="F143" s="3"/>
      <c r="G143" s="3"/>
      <c r="H143" s="3"/>
      <c r="I143" s="3"/>
      <c r="J143" s="3"/>
      <c r="K143" s="3"/>
      <c r="L143" s="3"/>
      <c r="M143" s="3" t="s">
        <v>145</v>
      </c>
      <c r="N143" s="11">
        <v>65</v>
      </c>
      <c r="O143" s="10"/>
      <c r="P143" s="11"/>
      <c r="Q143" s="10"/>
      <c r="R143" s="11">
        <f>N143-P143</f>
        <v>65</v>
      </c>
      <c r="S143" s="10"/>
      <c r="T143" s="11"/>
    </row>
    <row r="144" spans="1:20" outlineLevel="3">
      <c r="A144" s="9">
        <f>ROUND(SUM(A140:A143),5)</f>
        <v>594</v>
      </c>
      <c r="B144" s="10"/>
      <c r="C144" s="9">
        <f>ROUND(SUM(C140:C143),5)</f>
        <v>282</v>
      </c>
      <c r="D144" s="10"/>
      <c r="E144" s="9">
        <f>A144-C144</f>
        <v>312</v>
      </c>
      <c r="F144" s="3"/>
      <c r="G144" s="3"/>
      <c r="H144" s="3"/>
      <c r="I144" s="3"/>
      <c r="J144" s="3"/>
      <c r="K144" s="3"/>
      <c r="L144" s="3" t="s">
        <v>146</v>
      </c>
      <c r="M144" s="3"/>
      <c r="N144" s="9">
        <f>ROUND(SUM(N140:N143),5)</f>
        <v>2441</v>
      </c>
      <c r="O144" s="10"/>
      <c r="P144" s="9">
        <f>ROUND(SUM(P140:P143),5)</f>
        <v>2217</v>
      </c>
      <c r="Q144" s="10"/>
      <c r="R144" s="9">
        <f>N144-P144</f>
        <v>224</v>
      </c>
      <c r="S144" s="10"/>
      <c r="T144" s="9">
        <f>ROUND(SUM(T140:T143),5)</f>
        <v>3100</v>
      </c>
    </row>
    <row r="145" spans="1:20" outlineLevel="4">
      <c r="A145" s="9"/>
      <c r="B145" s="10"/>
      <c r="C145" s="9"/>
      <c r="D145" s="10"/>
      <c r="E145" s="9"/>
      <c r="F145" s="3"/>
      <c r="G145" s="3"/>
      <c r="H145" s="3"/>
      <c r="I145" s="3"/>
      <c r="J145" s="3"/>
      <c r="K145" s="3"/>
      <c r="L145" s="3" t="s">
        <v>147</v>
      </c>
      <c r="M145" s="3"/>
      <c r="N145" s="9"/>
      <c r="O145" s="10"/>
      <c r="P145" s="9"/>
      <c r="Q145" s="10"/>
      <c r="R145" s="9"/>
      <c r="S145" s="10"/>
      <c r="T145" s="9"/>
    </row>
    <row r="146" spans="1:20" outlineLevel="4">
      <c r="A146" s="9">
        <v>0</v>
      </c>
      <c r="B146" s="10"/>
      <c r="C146" s="9">
        <v>0</v>
      </c>
      <c r="D146" s="10"/>
      <c r="E146" s="9">
        <f t="shared" si="28"/>
        <v>0</v>
      </c>
      <c r="F146" s="3"/>
      <c r="G146" s="3"/>
      <c r="H146" s="3"/>
      <c r="I146" s="3"/>
      <c r="J146" s="3"/>
      <c r="K146" s="3"/>
      <c r="L146" s="3"/>
      <c r="M146" s="3" t="s">
        <v>148</v>
      </c>
      <c r="N146" s="9">
        <v>0</v>
      </c>
      <c r="O146" s="10"/>
      <c r="P146" s="9">
        <v>1000</v>
      </c>
      <c r="Q146" s="10"/>
      <c r="R146" s="9">
        <f t="shared" si="29"/>
        <v>-1000</v>
      </c>
      <c r="S146" s="10"/>
      <c r="T146" s="9">
        <v>1000</v>
      </c>
    </row>
    <row r="147" spans="1:20" ht="16.5" outlineLevel="4" thickBot="1">
      <c r="A147" s="11">
        <v>219</v>
      </c>
      <c r="B147" s="10"/>
      <c r="C147" s="11">
        <v>18</v>
      </c>
      <c r="D147" s="10"/>
      <c r="E147" s="11">
        <f>A147-C147</f>
        <v>201</v>
      </c>
      <c r="F147" s="3"/>
      <c r="G147" s="3"/>
      <c r="H147" s="3"/>
      <c r="I147" s="3"/>
      <c r="J147" s="3"/>
      <c r="K147" s="3"/>
      <c r="L147" s="3"/>
      <c r="M147" s="3" t="s">
        <v>149</v>
      </c>
      <c r="N147" s="11">
        <v>1810</v>
      </c>
      <c r="O147" s="10"/>
      <c r="P147" s="11">
        <v>1496</v>
      </c>
      <c r="Q147" s="10"/>
      <c r="R147" s="11">
        <f>N147-P147</f>
        <v>314</v>
      </c>
      <c r="S147" s="10"/>
      <c r="T147" s="11">
        <v>4000</v>
      </c>
    </row>
    <row r="148" spans="1:20" outlineLevel="3">
      <c r="A148" s="9">
        <f>ROUND(SUM(A145:A147),5)</f>
        <v>219</v>
      </c>
      <c r="B148" s="10"/>
      <c r="C148" s="9">
        <f>ROUND(SUM(C145:C147),5)</f>
        <v>18</v>
      </c>
      <c r="D148" s="10"/>
      <c r="E148" s="9">
        <f>A148-C148</f>
        <v>201</v>
      </c>
      <c r="F148" s="3"/>
      <c r="G148" s="3"/>
      <c r="H148" s="3"/>
      <c r="I148" s="3"/>
      <c r="J148" s="3"/>
      <c r="K148" s="3"/>
      <c r="L148" s="3" t="s">
        <v>150</v>
      </c>
      <c r="M148" s="3"/>
      <c r="N148" s="9">
        <f>ROUND(SUM(N145:N147),5)</f>
        <v>1810</v>
      </c>
      <c r="O148" s="10"/>
      <c r="P148" s="9">
        <f>ROUND(SUM(P145:P147),5)</f>
        <v>2496</v>
      </c>
      <c r="Q148" s="10"/>
      <c r="R148" s="9">
        <f>N148-P148</f>
        <v>-686</v>
      </c>
      <c r="S148" s="10"/>
      <c r="T148" s="9">
        <f>ROUND(SUM(T145:T147),5)</f>
        <v>5000</v>
      </c>
    </row>
    <row r="149" spans="1:20" outlineLevel="4">
      <c r="A149" s="9"/>
      <c r="B149" s="10"/>
      <c r="C149" s="9"/>
      <c r="D149" s="10"/>
      <c r="E149" s="9"/>
      <c r="F149" s="3"/>
      <c r="G149" s="3"/>
      <c r="H149" s="3"/>
      <c r="I149" s="3"/>
      <c r="J149" s="3"/>
      <c r="K149" s="3"/>
      <c r="L149" s="3" t="s">
        <v>151</v>
      </c>
      <c r="M149" s="3"/>
      <c r="N149" s="9"/>
      <c r="O149" s="10"/>
      <c r="P149" s="9"/>
      <c r="Q149" s="10"/>
      <c r="R149" s="9"/>
      <c r="S149" s="10"/>
      <c r="T149" s="9"/>
    </row>
    <row r="150" spans="1:20" outlineLevel="4">
      <c r="A150" s="9">
        <v>19664</v>
      </c>
      <c r="B150" s="10"/>
      <c r="C150" s="9">
        <v>5454</v>
      </c>
      <c r="D150" s="10"/>
      <c r="E150" s="9">
        <f t="shared" ref="E150:E151" si="30">A150-C150</f>
        <v>14210</v>
      </c>
      <c r="F150" s="3"/>
      <c r="G150" s="3"/>
      <c r="H150" s="3"/>
      <c r="I150" s="3"/>
      <c r="J150" s="3"/>
      <c r="K150" s="3"/>
      <c r="L150" s="3"/>
      <c r="M150" s="3" t="s">
        <v>152</v>
      </c>
      <c r="N150" s="9">
        <v>58954</v>
      </c>
      <c r="O150" s="10"/>
      <c r="P150" s="9">
        <v>48502</v>
      </c>
      <c r="Q150" s="10"/>
      <c r="R150" s="9">
        <f t="shared" ref="R150:R151" si="31">N150-P150</f>
        <v>10452</v>
      </c>
      <c r="S150" s="10"/>
      <c r="T150" s="9">
        <v>65000</v>
      </c>
    </row>
    <row r="151" spans="1:20" outlineLevel="4">
      <c r="A151" s="9">
        <v>637</v>
      </c>
      <c r="B151" s="10"/>
      <c r="C151" s="9">
        <v>732</v>
      </c>
      <c r="D151" s="10"/>
      <c r="E151" s="9">
        <f t="shared" si="30"/>
        <v>-95</v>
      </c>
      <c r="F151" s="3"/>
      <c r="G151" s="3"/>
      <c r="H151" s="3"/>
      <c r="I151" s="3"/>
      <c r="J151" s="3"/>
      <c r="K151" s="3"/>
      <c r="L151" s="3"/>
      <c r="M151" s="3" t="s">
        <v>153</v>
      </c>
      <c r="N151" s="9">
        <v>5396</v>
      </c>
      <c r="O151" s="10"/>
      <c r="P151" s="9">
        <v>5417</v>
      </c>
      <c r="Q151" s="10"/>
      <c r="R151" s="9">
        <f t="shared" si="31"/>
        <v>-21</v>
      </c>
      <c r="S151" s="10"/>
      <c r="T151" s="9">
        <v>10000</v>
      </c>
    </row>
    <row r="152" spans="1:20" ht="16.5" outlineLevel="4" thickBot="1">
      <c r="A152" s="11">
        <v>469</v>
      </c>
      <c r="B152" s="10"/>
      <c r="C152" s="11">
        <v>491</v>
      </c>
      <c r="D152" s="10"/>
      <c r="E152" s="11">
        <f>A152-C152</f>
        <v>-22</v>
      </c>
      <c r="F152" s="3"/>
      <c r="G152" s="3"/>
      <c r="H152" s="3"/>
      <c r="I152" s="3"/>
      <c r="J152" s="3"/>
      <c r="K152" s="3"/>
      <c r="L152" s="3"/>
      <c r="M152" s="3" t="s">
        <v>154</v>
      </c>
      <c r="N152" s="11">
        <v>4727</v>
      </c>
      <c r="O152" s="10"/>
      <c r="P152" s="11">
        <v>4480</v>
      </c>
      <c r="Q152" s="10"/>
      <c r="R152" s="11">
        <f>N152-P152</f>
        <v>247</v>
      </c>
      <c r="S152" s="10"/>
      <c r="T152" s="11">
        <v>6000</v>
      </c>
    </row>
    <row r="153" spans="1:20" outlineLevel="3">
      <c r="A153" s="9">
        <f>ROUND(SUM(A149:A152),5)</f>
        <v>20770</v>
      </c>
      <c r="B153" s="10"/>
      <c r="C153" s="9">
        <f>ROUND(SUM(C149:C152),5)</f>
        <v>6677</v>
      </c>
      <c r="D153" s="10"/>
      <c r="E153" s="9">
        <f>A153-C153</f>
        <v>14093</v>
      </c>
      <c r="F153" s="3"/>
      <c r="G153" s="3"/>
      <c r="H153" s="3"/>
      <c r="I153" s="3"/>
      <c r="J153" s="3"/>
      <c r="K153" s="3"/>
      <c r="L153" s="3" t="s">
        <v>155</v>
      </c>
      <c r="M153" s="3"/>
      <c r="N153" s="9">
        <f>ROUND(SUM(N149:N152),5)</f>
        <v>69077</v>
      </c>
      <c r="O153" s="10"/>
      <c r="P153" s="9">
        <f>ROUND(SUM(P149:P152),5)</f>
        <v>58399</v>
      </c>
      <c r="Q153" s="10"/>
      <c r="R153" s="9">
        <f>N153-P153</f>
        <v>10678</v>
      </c>
      <c r="S153" s="10"/>
      <c r="T153" s="9">
        <f>ROUND(SUM(T149:T152),5)</f>
        <v>81000</v>
      </c>
    </row>
    <row r="154" spans="1:20" outlineLevel="4">
      <c r="A154" s="9"/>
      <c r="B154" s="10"/>
      <c r="C154" s="9"/>
      <c r="D154" s="10"/>
      <c r="E154" s="9"/>
      <c r="F154" s="3"/>
      <c r="G154" s="3"/>
      <c r="H154" s="3"/>
      <c r="I154" s="3"/>
      <c r="J154" s="3"/>
      <c r="K154" s="3"/>
      <c r="L154" s="3" t="s">
        <v>156</v>
      </c>
      <c r="M154" s="3"/>
      <c r="N154" s="9"/>
      <c r="O154" s="10"/>
      <c r="P154" s="9"/>
      <c r="Q154" s="10"/>
      <c r="R154" s="9"/>
      <c r="S154" s="10"/>
      <c r="T154" s="9"/>
    </row>
    <row r="155" spans="1:20" outlineLevel="4">
      <c r="A155" s="9">
        <v>2178</v>
      </c>
      <c r="B155" s="10"/>
      <c r="C155" s="9">
        <v>190</v>
      </c>
      <c r="D155" s="10"/>
      <c r="E155" s="9">
        <f t="shared" ref="E155" si="32">A155-C155</f>
        <v>1988</v>
      </c>
      <c r="F155" s="3"/>
      <c r="G155" s="3"/>
      <c r="H155" s="3"/>
      <c r="I155" s="3"/>
      <c r="J155" s="3"/>
      <c r="K155" s="3"/>
      <c r="L155" s="3"/>
      <c r="M155" s="3" t="s">
        <v>157</v>
      </c>
      <c r="N155" s="9">
        <v>3459</v>
      </c>
      <c r="O155" s="10"/>
      <c r="P155" s="9">
        <v>2176</v>
      </c>
      <c r="Q155" s="10"/>
      <c r="R155" s="9">
        <f t="shared" ref="R155" si="33">N155-P155</f>
        <v>1283</v>
      </c>
      <c r="S155" s="10"/>
      <c r="T155" s="9">
        <v>3000</v>
      </c>
    </row>
    <row r="156" spans="1:20" ht="16.5" outlineLevel="4" thickBot="1">
      <c r="A156" s="12">
        <v>0</v>
      </c>
      <c r="B156" s="10"/>
      <c r="C156" s="12">
        <v>0</v>
      </c>
      <c r="D156" s="10"/>
      <c r="E156" s="11">
        <f>A156-C156</f>
        <v>0</v>
      </c>
      <c r="F156" s="3"/>
      <c r="G156" s="3"/>
      <c r="H156" s="3"/>
      <c r="I156" s="3"/>
      <c r="J156" s="3"/>
      <c r="K156" s="3"/>
      <c r="L156" s="3"/>
      <c r="M156" s="3" t="s">
        <v>158</v>
      </c>
      <c r="N156" s="12">
        <v>127</v>
      </c>
      <c r="O156" s="10"/>
      <c r="P156" s="12">
        <v>1004</v>
      </c>
      <c r="Q156" s="10"/>
      <c r="R156" s="11">
        <f>N156-P156</f>
        <v>-877</v>
      </c>
      <c r="S156" s="10"/>
      <c r="T156" s="12">
        <v>2000</v>
      </c>
    </row>
    <row r="157" spans="1:20" ht="16.5" outlineLevel="3" thickBot="1">
      <c r="A157" s="14">
        <f>ROUND(SUM(A154:A156),5)</f>
        <v>2178</v>
      </c>
      <c r="B157" s="10"/>
      <c r="C157" s="14">
        <f>ROUND(SUM(C154:C156),5)</f>
        <v>190</v>
      </c>
      <c r="D157" s="10"/>
      <c r="E157" s="14">
        <f>A157-C157</f>
        <v>1988</v>
      </c>
      <c r="F157" s="3"/>
      <c r="G157" s="3"/>
      <c r="H157" s="3"/>
      <c r="I157" s="3"/>
      <c r="J157" s="3"/>
      <c r="K157" s="3"/>
      <c r="L157" s="3" t="s">
        <v>159</v>
      </c>
      <c r="M157" s="3"/>
      <c r="N157" s="14">
        <f>ROUND(SUM(N154:N156),5)</f>
        <v>3586</v>
      </c>
      <c r="O157" s="10"/>
      <c r="P157" s="14">
        <f>ROUND(SUM(P154:P156),5)</f>
        <v>3180</v>
      </c>
      <c r="Q157" s="10"/>
      <c r="R157" s="14">
        <f>N157-P157</f>
        <v>406</v>
      </c>
      <c r="S157" s="10"/>
      <c r="T157" s="14">
        <f>ROUND(SUM(T154:T156),5)</f>
        <v>5000</v>
      </c>
    </row>
    <row r="158" spans="1:20" ht="16.5" outlineLevel="2" thickBot="1">
      <c r="A158" s="13">
        <f>ROUND(SUM(A133:A139)+A144+A148+A153+A157,5)</f>
        <v>41505</v>
      </c>
      <c r="B158" s="10"/>
      <c r="C158" s="13">
        <f>ROUND(SUM(C133:C139)+C144+C148+C153+C157,5)</f>
        <v>7767</v>
      </c>
      <c r="D158" s="10"/>
      <c r="E158" s="13">
        <f>A158-C158</f>
        <v>33738</v>
      </c>
      <c r="F158" s="3"/>
      <c r="G158" s="3"/>
      <c r="H158" s="3"/>
      <c r="I158" s="3"/>
      <c r="J158" s="3"/>
      <c r="K158" s="3" t="s">
        <v>160</v>
      </c>
      <c r="L158" s="3"/>
      <c r="M158" s="3"/>
      <c r="N158" s="13">
        <f>ROUND(SUM(N133:N139)+N144+N148+N153+N157,5)</f>
        <v>114557</v>
      </c>
      <c r="O158" s="10"/>
      <c r="P158" s="13">
        <f>ROUND(SUM(P133:P139)+P144+P148+P153+P157,5)</f>
        <v>89503</v>
      </c>
      <c r="Q158" s="10"/>
      <c r="R158" s="13">
        <f>N158-P158</f>
        <v>25054</v>
      </c>
      <c r="S158" s="10"/>
      <c r="T158" s="13">
        <f>ROUND(SUM(T133:T139)+T144+T148+T153+T157,5)</f>
        <v>120889</v>
      </c>
    </row>
    <row r="159" spans="1:20" outlineLevel="1">
      <c r="A159" s="22">
        <f>ROUND(A132+A158,5)</f>
        <v>41505</v>
      </c>
      <c r="B159" s="23"/>
      <c r="C159" s="22">
        <f>ROUND(C132+C158,5)</f>
        <v>7767</v>
      </c>
      <c r="D159" s="23"/>
      <c r="E159" s="22">
        <f>A159-C159</f>
        <v>33738</v>
      </c>
      <c r="F159" s="23"/>
      <c r="G159" s="23"/>
      <c r="H159" s="23"/>
      <c r="I159" s="23"/>
      <c r="J159" s="23" t="s">
        <v>161</v>
      </c>
      <c r="K159" s="23"/>
      <c r="L159" s="23"/>
      <c r="M159" s="23"/>
      <c r="N159" s="22">
        <f>ROUND(N132+N158,5)</f>
        <v>114557</v>
      </c>
      <c r="O159" s="23"/>
      <c r="P159" s="22">
        <f>ROUND(P132+P158,5)</f>
        <v>89503</v>
      </c>
      <c r="Q159" s="23"/>
      <c r="R159" s="22">
        <f>N159-P159</f>
        <v>25054</v>
      </c>
      <c r="S159" s="23"/>
      <c r="T159" s="22">
        <f>ROUND(T132+T158,5)</f>
        <v>120889</v>
      </c>
    </row>
    <row r="160" spans="1:20" outlineLevel="2">
      <c r="A160" s="9"/>
      <c r="B160" s="10"/>
      <c r="C160" s="9"/>
      <c r="D160" s="10"/>
      <c r="E160" s="9"/>
      <c r="F160" s="3"/>
      <c r="G160" s="3"/>
      <c r="H160" s="3"/>
      <c r="I160" s="3"/>
      <c r="J160" s="3" t="s">
        <v>162</v>
      </c>
      <c r="K160" s="3"/>
      <c r="L160" s="3"/>
      <c r="M160" s="3"/>
      <c r="N160" s="9"/>
      <c r="O160" s="10"/>
      <c r="P160" s="9"/>
      <c r="Q160" s="10"/>
      <c r="R160" s="9"/>
      <c r="S160" s="10"/>
      <c r="T160" s="9"/>
    </row>
    <row r="161" spans="1:20" outlineLevel="3">
      <c r="A161" s="9"/>
      <c r="B161" s="10"/>
      <c r="C161" s="9"/>
      <c r="D161" s="10"/>
      <c r="E161" s="9"/>
      <c r="F161" s="3"/>
      <c r="G161" s="3"/>
      <c r="H161" s="3"/>
      <c r="I161" s="3"/>
      <c r="J161" s="3"/>
      <c r="K161" s="3" t="s">
        <v>163</v>
      </c>
      <c r="L161" s="3"/>
      <c r="M161" s="3"/>
      <c r="N161" s="9"/>
      <c r="O161" s="10"/>
      <c r="P161" s="9"/>
      <c r="Q161" s="10"/>
      <c r="R161" s="9"/>
      <c r="S161" s="10"/>
      <c r="T161" s="9"/>
    </row>
    <row r="162" spans="1:20" outlineLevel="3">
      <c r="A162" s="9">
        <v>11</v>
      </c>
      <c r="B162" s="10"/>
      <c r="C162" s="9">
        <v>0</v>
      </c>
      <c r="D162" s="10"/>
      <c r="E162" s="9">
        <f t="shared" ref="E162:E163" si="34">A162-C162</f>
        <v>11</v>
      </c>
      <c r="F162" s="3"/>
      <c r="G162" s="3"/>
      <c r="H162" s="3"/>
      <c r="I162" s="3"/>
      <c r="J162" s="3"/>
      <c r="K162" s="3"/>
      <c r="L162" s="3" t="s">
        <v>164</v>
      </c>
      <c r="M162" s="3"/>
      <c r="N162" s="9">
        <v>1143</v>
      </c>
      <c r="O162" s="10"/>
      <c r="P162" s="9">
        <v>471</v>
      </c>
      <c r="Q162" s="10"/>
      <c r="R162" s="9">
        <f t="shared" ref="R162:R163" si="35">N162-P162</f>
        <v>672</v>
      </c>
      <c r="S162" s="10"/>
      <c r="T162" s="9">
        <v>500</v>
      </c>
    </row>
    <row r="163" spans="1:20" outlineLevel="3">
      <c r="A163" s="9">
        <v>0</v>
      </c>
      <c r="B163" s="10"/>
      <c r="C163" s="9"/>
      <c r="D163" s="10"/>
      <c r="E163" s="9">
        <f t="shared" si="34"/>
        <v>0</v>
      </c>
      <c r="F163" s="3"/>
      <c r="G163" s="3"/>
      <c r="H163" s="3"/>
      <c r="I163" s="3"/>
      <c r="J163" s="3"/>
      <c r="K163" s="3"/>
      <c r="L163" s="3" t="s">
        <v>165</v>
      </c>
      <c r="M163" s="3"/>
      <c r="N163" s="9">
        <v>0</v>
      </c>
      <c r="O163" s="10"/>
      <c r="P163" s="9"/>
      <c r="Q163" s="10"/>
      <c r="R163" s="9">
        <f t="shared" si="35"/>
        <v>0</v>
      </c>
      <c r="S163" s="10"/>
      <c r="T163" s="9">
        <v>0</v>
      </c>
    </row>
    <row r="164" spans="1:20" outlineLevel="4">
      <c r="A164" s="9"/>
      <c r="B164" s="10"/>
      <c r="C164" s="9"/>
      <c r="D164" s="10"/>
      <c r="E164" s="9"/>
      <c r="F164" s="3"/>
      <c r="G164" s="3"/>
      <c r="H164" s="3"/>
      <c r="I164" s="3"/>
      <c r="J164" s="3"/>
      <c r="K164" s="3"/>
      <c r="L164" s="3" t="s">
        <v>166</v>
      </c>
      <c r="M164" s="3"/>
      <c r="N164" s="9"/>
      <c r="O164" s="10"/>
      <c r="P164" s="9"/>
      <c r="Q164" s="10"/>
      <c r="R164" s="9"/>
      <c r="S164" s="10"/>
      <c r="T164" s="9"/>
    </row>
    <row r="165" spans="1:20" outlineLevel="4">
      <c r="A165" s="9">
        <v>127</v>
      </c>
      <c r="B165" s="10"/>
      <c r="C165" s="9">
        <v>119</v>
      </c>
      <c r="D165" s="10"/>
      <c r="E165" s="9">
        <f t="shared" ref="E165:E171" si="36">A165-C165</f>
        <v>8</v>
      </c>
      <c r="F165" s="3"/>
      <c r="G165" s="3"/>
      <c r="H165" s="3"/>
      <c r="I165" s="3"/>
      <c r="J165" s="3"/>
      <c r="K165" s="3"/>
      <c r="L165" s="3"/>
      <c r="M165" s="3" t="s">
        <v>167</v>
      </c>
      <c r="N165" s="9">
        <v>758</v>
      </c>
      <c r="O165" s="10"/>
      <c r="P165" s="9">
        <v>898</v>
      </c>
      <c r="Q165" s="10"/>
      <c r="R165" s="9">
        <f t="shared" ref="R165:R171" si="37">N165-P165</f>
        <v>-140</v>
      </c>
      <c r="S165" s="10"/>
      <c r="T165" s="9">
        <v>1300</v>
      </c>
    </row>
    <row r="166" spans="1:20" outlineLevel="4">
      <c r="A166" s="9">
        <v>0</v>
      </c>
      <c r="B166" s="10"/>
      <c r="C166" s="9">
        <v>0</v>
      </c>
      <c r="D166" s="10"/>
      <c r="E166" s="9">
        <f t="shared" si="36"/>
        <v>0</v>
      </c>
      <c r="F166" s="3"/>
      <c r="G166" s="3"/>
      <c r="H166" s="3"/>
      <c r="I166" s="3"/>
      <c r="J166" s="3"/>
      <c r="K166" s="3"/>
      <c r="L166" s="3"/>
      <c r="M166" s="3" t="s">
        <v>168</v>
      </c>
      <c r="N166" s="9">
        <v>0</v>
      </c>
      <c r="O166" s="10"/>
      <c r="P166" s="9">
        <v>300</v>
      </c>
      <c r="Q166" s="10"/>
      <c r="R166" s="9">
        <f t="shared" si="37"/>
        <v>-300</v>
      </c>
      <c r="S166" s="10"/>
      <c r="T166" s="9">
        <v>500</v>
      </c>
    </row>
    <row r="167" spans="1:20" outlineLevel="4">
      <c r="A167" s="9">
        <v>0</v>
      </c>
      <c r="B167" s="10"/>
      <c r="C167" s="9">
        <v>0</v>
      </c>
      <c r="D167" s="10"/>
      <c r="E167" s="9">
        <f t="shared" si="36"/>
        <v>0</v>
      </c>
      <c r="F167" s="3"/>
      <c r="G167" s="3"/>
      <c r="H167" s="3"/>
      <c r="I167" s="3"/>
      <c r="J167" s="3"/>
      <c r="K167" s="3"/>
      <c r="L167" s="3"/>
      <c r="M167" s="3" t="s">
        <v>169</v>
      </c>
      <c r="N167" s="9">
        <v>9</v>
      </c>
      <c r="O167" s="10"/>
      <c r="P167" s="9">
        <v>200</v>
      </c>
      <c r="Q167" s="10"/>
      <c r="R167" s="9">
        <f t="shared" si="37"/>
        <v>-191</v>
      </c>
      <c r="S167" s="10"/>
      <c r="T167" s="9">
        <v>200</v>
      </c>
    </row>
    <row r="168" spans="1:20" ht="16.5" outlineLevel="4" thickBot="1">
      <c r="A168" s="11">
        <v>2</v>
      </c>
      <c r="B168" s="10"/>
      <c r="C168" s="11">
        <v>0</v>
      </c>
      <c r="D168" s="10"/>
      <c r="E168" s="11">
        <f>A168-C168</f>
        <v>2</v>
      </c>
      <c r="F168" s="3"/>
      <c r="G168" s="3"/>
      <c r="H168" s="3"/>
      <c r="I168" s="3"/>
      <c r="J168" s="3"/>
      <c r="K168" s="3"/>
      <c r="L168" s="3"/>
      <c r="M168" s="3" t="s">
        <v>170</v>
      </c>
      <c r="N168" s="11">
        <v>1559</v>
      </c>
      <c r="O168" s="10"/>
      <c r="P168" s="11">
        <v>959</v>
      </c>
      <c r="Q168" s="10"/>
      <c r="R168" s="11">
        <f>N168-P168</f>
        <v>600</v>
      </c>
      <c r="S168" s="10"/>
      <c r="T168" s="11">
        <v>1200</v>
      </c>
    </row>
    <row r="169" spans="1:20" outlineLevel="3">
      <c r="A169" s="9">
        <f>ROUND(SUM(A164:A168),5)</f>
        <v>129</v>
      </c>
      <c r="B169" s="10"/>
      <c r="C169" s="9">
        <f>ROUND(SUM(C164:C168),5)</f>
        <v>119</v>
      </c>
      <c r="D169" s="10"/>
      <c r="E169" s="9">
        <f>A169-C169</f>
        <v>10</v>
      </c>
      <c r="F169" s="3"/>
      <c r="G169" s="3"/>
      <c r="H169" s="3"/>
      <c r="I169" s="3"/>
      <c r="J169" s="3"/>
      <c r="K169" s="3"/>
      <c r="L169" s="3" t="s">
        <v>171</v>
      </c>
      <c r="M169" s="3"/>
      <c r="N169" s="9">
        <f>ROUND(SUM(N164:N168),5)</f>
        <v>2326</v>
      </c>
      <c r="O169" s="10"/>
      <c r="P169" s="9">
        <f>ROUND(SUM(P164:P168),5)</f>
        <v>2357</v>
      </c>
      <c r="Q169" s="10"/>
      <c r="R169" s="9">
        <f>N169-P169</f>
        <v>-31</v>
      </c>
      <c r="S169" s="10"/>
      <c r="T169" s="9">
        <f>ROUND(SUM(T164:T168),5)</f>
        <v>3200</v>
      </c>
    </row>
    <row r="170" spans="1:20" outlineLevel="4">
      <c r="A170" s="9"/>
      <c r="B170" s="10"/>
      <c r="C170" s="9"/>
      <c r="D170" s="10"/>
      <c r="E170" s="9"/>
      <c r="F170" s="3"/>
      <c r="G170" s="3"/>
      <c r="H170" s="3"/>
      <c r="I170" s="3"/>
      <c r="J170" s="3"/>
      <c r="K170" s="3"/>
      <c r="L170" s="3" t="s">
        <v>172</v>
      </c>
      <c r="M170" s="3"/>
      <c r="N170" s="9"/>
      <c r="O170" s="10"/>
      <c r="P170" s="9"/>
      <c r="Q170" s="10"/>
      <c r="R170" s="9"/>
      <c r="S170" s="10"/>
      <c r="T170" s="9"/>
    </row>
    <row r="171" spans="1:20" outlineLevel="4">
      <c r="A171" s="9">
        <v>3697</v>
      </c>
      <c r="B171" s="10"/>
      <c r="C171" s="9">
        <v>4563</v>
      </c>
      <c r="D171" s="10"/>
      <c r="E171" s="9">
        <f t="shared" si="36"/>
        <v>-866</v>
      </c>
      <c r="F171" s="3"/>
      <c r="G171" s="3"/>
      <c r="H171" s="3"/>
      <c r="I171" s="3"/>
      <c r="J171" s="3"/>
      <c r="K171" s="3"/>
      <c r="L171" s="3"/>
      <c r="M171" s="3" t="s">
        <v>173</v>
      </c>
      <c r="N171" s="9">
        <v>41341</v>
      </c>
      <c r="O171" s="10"/>
      <c r="P171" s="9">
        <v>35741</v>
      </c>
      <c r="Q171" s="10"/>
      <c r="R171" s="9">
        <f t="shared" si="37"/>
        <v>5600</v>
      </c>
      <c r="S171" s="10"/>
      <c r="T171" s="9">
        <v>48000</v>
      </c>
    </row>
    <row r="172" spans="1:20" ht="16.5" outlineLevel="4" thickBot="1">
      <c r="A172" s="12">
        <v>666</v>
      </c>
      <c r="B172" s="10"/>
      <c r="C172" s="12">
        <v>475</v>
      </c>
      <c r="D172" s="10"/>
      <c r="E172" s="11">
        <f>A172-C172</f>
        <v>191</v>
      </c>
      <c r="F172" s="3"/>
      <c r="G172" s="3"/>
      <c r="H172" s="3"/>
      <c r="I172" s="3"/>
      <c r="J172" s="3"/>
      <c r="K172" s="3"/>
      <c r="L172" s="3"/>
      <c r="M172" s="3" t="s">
        <v>174</v>
      </c>
      <c r="N172" s="12">
        <v>4231</v>
      </c>
      <c r="O172" s="10"/>
      <c r="P172" s="12">
        <v>3782</v>
      </c>
      <c r="Q172" s="10"/>
      <c r="R172" s="11">
        <f>N172-P172</f>
        <v>449</v>
      </c>
      <c r="S172" s="10"/>
      <c r="T172" s="12">
        <v>5000</v>
      </c>
    </row>
    <row r="173" spans="1:20" ht="16.5" outlineLevel="3" thickBot="1">
      <c r="A173" s="14">
        <f>ROUND(SUM(A170:A172),5)</f>
        <v>4363</v>
      </c>
      <c r="B173" s="10"/>
      <c r="C173" s="14">
        <f>ROUND(SUM(C170:C172),5)</f>
        <v>5038</v>
      </c>
      <c r="D173" s="10"/>
      <c r="E173" s="14">
        <f>A173-C173</f>
        <v>-675</v>
      </c>
      <c r="F173" s="3"/>
      <c r="G173" s="3"/>
      <c r="H173" s="3"/>
      <c r="I173" s="3"/>
      <c r="J173" s="3"/>
      <c r="K173" s="3"/>
      <c r="L173" s="3" t="s">
        <v>175</v>
      </c>
      <c r="M173" s="3"/>
      <c r="N173" s="14">
        <f>ROUND(SUM(N170:N172),5)</f>
        <v>45572</v>
      </c>
      <c r="O173" s="10"/>
      <c r="P173" s="14">
        <f>ROUND(SUM(P170:P172),5)</f>
        <v>39523</v>
      </c>
      <c r="Q173" s="10"/>
      <c r="R173" s="14">
        <f>N173-P173</f>
        <v>6049</v>
      </c>
      <c r="S173" s="10"/>
      <c r="T173" s="14">
        <f>ROUND(SUM(T170:T172),5)</f>
        <v>53000</v>
      </c>
    </row>
    <row r="174" spans="1:20" ht="16.5" outlineLevel="2" thickBot="1">
      <c r="A174" s="13">
        <f>ROUND(SUM(A161:A163)+A169+A173,5)</f>
        <v>4503</v>
      </c>
      <c r="B174" s="10"/>
      <c r="C174" s="13">
        <f>ROUND(SUM(C161:C163)+C169+C173,5)</f>
        <v>5157</v>
      </c>
      <c r="D174" s="10"/>
      <c r="E174" s="13">
        <f>A174-C174</f>
        <v>-654</v>
      </c>
      <c r="F174" s="3"/>
      <c r="G174" s="3"/>
      <c r="H174" s="3"/>
      <c r="I174" s="3"/>
      <c r="J174" s="3"/>
      <c r="K174" s="3" t="s">
        <v>176</v>
      </c>
      <c r="L174" s="3"/>
      <c r="M174" s="3"/>
      <c r="N174" s="13">
        <f>ROUND(SUM(N161:N163)+N169+N173,5)</f>
        <v>49041</v>
      </c>
      <c r="O174" s="10"/>
      <c r="P174" s="13">
        <f>ROUND(SUM(P161:P163)+P169+P173,5)</f>
        <v>42351</v>
      </c>
      <c r="Q174" s="10"/>
      <c r="R174" s="13">
        <f>N174-P174</f>
        <v>6690</v>
      </c>
      <c r="S174" s="10"/>
      <c r="T174" s="13">
        <f>ROUND(SUM(T161:T163)+T169+T173,5)</f>
        <v>56700</v>
      </c>
    </row>
    <row r="175" spans="1:20" outlineLevel="1">
      <c r="A175" s="22">
        <f>ROUND(A160+A174,5)</f>
        <v>4503</v>
      </c>
      <c r="B175" s="23"/>
      <c r="C175" s="22">
        <f>ROUND(C160+C174,5)</f>
        <v>5157</v>
      </c>
      <c r="D175" s="23"/>
      <c r="E175" s="22">
        <f>A175-C175</f>
        <v>-654</v>
      </c>
      <c r="F175" s="23"/>
      <c r="G175" s="23"/>
      <c r="H175" s="23"/>
      <c r="I175" s="23"/>
      <c r="J175" s="23" t="s">
        <v>177</v>
      </c>
      <c r="K175" s="23"/>
      <c r="L175" s="23"/>
      <c r="M175" s="23"/>
      <c r="N175" s="22">
        <f>ROUND(N160+N174,5)</f>
        <v>49041</v>
      </c>
      <c r="O175" s="23"/>
      <c r="P175" s="22">
        <f>ROUND(P160+P174,5)</f>
        <v>42351</v>
      </c>
      <c r="Q175" s="23"/>
      <c r="R175" s="22">
        <f>N175-P175</f>
        <v>6690</v>
      </c>
      <c r="S175" s="23"/>
      <c r="T175" s="22">
        <f>ROUND(T160+T174,5)</f>
        <v>56700</v>
      </c>
    </row>
    <row r="176" spans="1:20" outlineLevel="2">
      <c r="A176" s="9"/>
      <c r="B176" s="10"/>
      <c r="C176" s="9"/>
      <c r="D176" s="10"/>
      <c r="E176" s="9"/>
      <c r="F176" s="3"/>
      <c r="G176" s="3"/>
      <c r="H176" s="3"/>
      <c r="I176" s="3"/>
      <c r="J176" s="3" t="s">
        <v>178</v>
      </c>
      <c r="K176" s="3"/>
      <c r="L176" s="3"/>
      <c r="M176" s="3"/>
      <c r="N176" s="9"/>
      <c r="O176" s="10"/>
      <c r="P176" s="9"/>
      <c r="Q176" s="10"/>
      <c r="R176" s="9"/>
      <c r="S176" s="10"/>
      <c r="T176" s="9"/>
    </row>
    <row r="177" spans="1:20" outlineLevel="3">
      <c r="A177" s="9"/>
      <c r="B177" s="10"/>
      <c r="C177" s="9"/>
      <c r="D177" s="10"/>
      <c r="E177" s="9"/>
      <c r="F177" s="3"/>
      <c r="G177" s="3"/>
      <c r="H177" s="3"/>
      <c r="I177" s="3"/>
      <c r="J177" s="3"/>
      <c r="K177" s="3" t="s">
        <v>179</v>
      </c>
      <c r="L177" s="3"/>
      <c r="M177" s="3"/>
      <c r="N177" s="9"/>
      <c r="O177" s="10"/>
      <c r="P177" s="9"/>
      <c r="Q177" s="10"/>
      <c r="R177" s="9"/>
      <c r="S177" s="10"/>
      <c r="T177" s="9"/>
    </row>
    <row r="178" spans="1:20" outlineLevel="3">
      <c r="A178" s="9">
        <v>0</v>
      </c>
      <c r="B178" s="10"/>
      <c r="C178" s="9">
        <v>0</v>
      </c>
      <c r="D178" s="10"/>
      <c r="E178" s="9">
        <f t="shared" ref="E178:E180" si="38">A178-C178</f>
        <v>0</v>
      </c>
      <c r="F178" s="3"/>
      <c r="G178" s="3"/>
      <c r="H178" s="3"/>
      <c r="I178" s="3"/>
      <c r="J178" s="3"/>
      <c r="K178" s="3"/>
      <c r="L178" s="3" t="s">
        <v>180</v>
      </c>
      <c r="M178" s="3"/>
      <c r="N178" s="9">
        <v>8634</v>
      </c>
      <c r="O178" s="10"/>
      <c r="P178" s="9">
        <v>1800</v>
      </c>
      <c r="Q178" s="10"/>
      <c r="R178" s="9">
        <f t="shared" ref="R178:R180" si="39">N178-P178</f>
        <v>6834</v>
      </c>
      <c r="S178" s="10"/>
      <c r="T178" s="9">
        <v>1800</v>
      </c>
    </row>
    <row r="179" spans="1:20" outlineLevel="3">
      <c r="A179" s="9">
        <v>0</v>
      </c>
      <c r="B179" s="10"/>
      <c r="C179" s="9">
        <v>0</v>
      </c>
      <c r="D179" s="10"/>
      <c r="E179" s="9">
        <f t="shared" si="38"/>
        <v>0</v>
      </c>
      <c r="F179" s="3"/>
      <c r="G179" s="3"/>
      <c r="H179" s="3"/>
      <c r="I179" s="3"/>
      <c r="J179" s="3"/>
      <c r="K179" s="3"/>
      <c r="L179" s="3" t="s">
        <v>181</v>
      </c>
      <c r="M179" s="3"/>
      <c r="N179" s="9">
        <v>1793</v>
      </c>
      <c r="O179" s="10"/>
      <c r="P179" s="9">
        <v>0</v>
      </c>
      <c r="Q179" s="10"/>
      <c r="R179" s="9">
        <f t="shared" si="39"/>
        <v>1793</v>
      </c>
      <c r="S179" s="10"/>
      <c r="T179" s="9">
        <v>3845</v>
      </c>
    </row>
    <row r="180" spans="1:20" outlineLevel="3">
      <c r="A180" s="9">
        <v>0</v>
      </c>
      <c r="B180" s="10"/>
      <c r="C180" s="9">
        <v>0</v>
      </c>
      <c r="D180" s="10"/>
      <c r="E180" s="9">
        <f t="shared" si="38"/>
        <v>0</v>
      </c>
      <c r="F180" s="3"/>
      <c r="G180" s="3"/>
      <c r="H180" s="3"/>
      <c r="I180" s="3"/>
      <c r="J180" s="3"/>
      <c r="K180" s="3"/>
      <c r="L180" s="3" t="s">
        <v>182</v>
      </c>
      <c r="M180" s="3"/>
      <c r="N180" s="9">
        <v>1297</v>
      </c>
      <c r="O180" s="10"/>
      <c r="P180" s="9">
        <v>601</v>
      </c>
      <c r="Q180" s="10"/>
      <c r="R180" s="9">
        <f t="shared" si="39"/>
        <v>696</v>
      </c>
      <c r="S180" s="10"/>
      <c r="T180" s="9">
        <v>2100</v>
      </c>
    </row>
    <row r="181" spans="1:20" outlineLevel="4">
      <c r="A181" s="9"/>
      <c r="B181" s="10"/>
      <c r="C181" s="9"/>
      <c r="D181" s="10"/>
      <c r="E181" s="9"/>
      <c r="F181" s="3"/>
      <c r="G181" s="3"/>
      <c r="H181" s="3"/>
      <c r="I181" s="3"/>
      <c r="J181" s="3"/>
      <c r="K181" s="3"/>
      <c r="L181" s="3" t="s">
        <v>183</v>
      </c>
      <c r="M181" s="3"/>
      <c r="N181" s="9"/>
      <c r="O181" s="10"/>
      <c r="P181" s="9"/>
      <c r="Q181" s="10"/>
      <c r="R181" s="9"/>
      <c r="S181" s="10"/>
      <c r="T181" s="9"/>
    </row>
    <row r="182" spans="1:20" outlineLevel="4">
      <c r="A182" s="9">
        <v>1142</v>
      </c>
      <c r="B182" s="10"/>
      <c r="C182" s="9">
        <v>900</v>
      </c>
      <c r="D182" s="10"/>
      <c r="E182" s="9">
        <f t="shared" ref="E182:E186" si="40">A182-C182</f>
        <v>242</v>
      </c>
      <c r="F182" s="3"/>
      <c r="G182" s="3"/>
      <c r="H182" s="3"/>
      <c r="I182" s="3"/>
      <c r="J182" s="3"/>
      <c r="K182" s="3"/>
      <c r="L182" s="3"/>
      <c r="M182" s="3" t="s">
        <v>184</v>
      </c>
      <c r="N182" s="9">
        <v>6818</v>
      </c>
      <c r="O182" s="10"/>
      <c r="P182" s="9">
        <v>7200</v>
      </c>
      <c r="Q182" s="10"/>
      <c r="R182" s="9">
        <f t="shared" ref="R182:R186" si="41">N182-P182</f>
        <v>-382</v>
      </c>
      <c r="S182" s="10"/>
      <c r="T182" s="9">
        <v>10000</v>
      </c>
    </row>
    <row r="183" spans="1:20" ht="16.5" outlineLevel="4" thickBot="1">
      <c r="A183" s="11">
        <v>0</v>
      </c>
      <c r="B183" s="10"/>
      <c r="C183" s="11">
        <v>62</v>
      </c>
      <c r="D183" s="10"/>
      <c r="E183" s="11">
        <f>A183-C183</f>
        <v>-62</v>
      </c>
      <c r="F183" s="3"/>
      <c r="G183" s="3"/>
      <c r="H183" s="3"/>
      <c r="I183" s="3"/>
      <c r="J183" s="3"/>
      <c r="K183" s="3"/>
      <c r="L183" s="3"/>
      <c r="M183" s="3" t="s">
        <v>185</v>
      </c>
      <c r="N183" s="11">
        <v>657</v>
      </c>
      <c r="O183" s="10"/>
      <c r="P183" s="11">
        <v>2275</v>
      </c>
      <c r="Q183" s="10"/>
      <c r="R183" s="11">
        <f>N183-P183</f>
        <v>-1618</v>
      </c>
      <c r="S183" s="10"/>
      <c r="T183" s="11">
        <v>2275</v>
      </c>
    </row>
    <row r="184" spans="1:20" outlineLevel="3">
      <c r="A184" s="9">
        <f>ROUND(SUM(A181:A183),5)</f>
        <v>1142</v>
      </c>
      <c r="B184" s="10"/>
      <c r="C184" s="9">
        <f>ROUND(SUM(C181:C183),5)</f>
        <v>962</v>
      </c>
      <c r="D184" s="10"/>
      <c r="E184" s="9">
        <f>A184-C184</f>
        <v>180</v>
      </c>
      <c r="F184" s="3"/>
      <c r="G184" s="3"/>
      <c r="H184" s="3"/>
      <c r="I184" s="3"/>
      <c r="J184" s="3"/>
      <c r="K184" s="3"/>
      <c r="L184" s="3" t="s">
        <v>186</v>
      </c>
      <c r="M184" s="3"/>
      <c r="N184" s="9">
        <f>ROUND(SUM(N181:N183),5)</f>
        <v>7475</v>
      </c>
      <c r="O184" s="10"/>
      <c r="P184" s="9">
        <f>ROUND(SUM(P181:P183),5)</f>
        <v>9475</v>
      </c>
      <c r="Q184" s="10"/>
      <c r="R184" s="9">
        <f>N184-P184</f>
        <v>-2000</v>
      </c>
      <c r="S184" s="10"/>
      <c r="T184" s="9">
        <f>ROUND(SUM(T181:T183),5)</f>
        <v>12275</v>
      </c>
    </row>
    <row r="185" spans="1:20" outlineLevel="4">
      <c r="A185" s="9"/>
      <c r="B185" s="10"/>
      <c r="C185" s="9"/>
      <c r="D185" s="10"/>
      <c r="E185" s="9"/>
      <c r="F185" s="3"/>
      <c r="G185" s="3"/>
      <c r="H185" s="3"/>
      <c r="I185" s="3"/>
      <c r="J185" s="3"/>
      <c r="K185" s="3"/>
      <c r="L185" s="3" t="s">
        <v>187</v>
      </c>
      <c r="M185" s="3"/>
      <c r="N185" s="9"/>
      <c r="O185" s="10"/>
      <c r="P185" s="9"/>
      <c r="Q185" s="10"/>
      <c r="R185" s="9"/>
      <c r="S185" s="10"/>
      <c r="T185" s="9"/>
    </row>
    <row r="186" spans="1:20" outlineLevel="4">
      <c r="A186" s="9">
        <v>2038</v>
      </c>
      <c r="B186" s="10"/>
      <c r="C186" s="9">
        <v>335</v>
      </c>
      <c r="D186" s="10"/>
      <c r="E186" s="9">
        <f t="shared" si="40"/>
        <v>1703</v>
      </c>
      <c r="F186" s="3"/>
      <c r="G186" s="3"/>
      <c r="H186" s="3"/>
      <c r="I186" s="3"/>
      <c r="J186" s="3"/>
      <c r="K186" s="3"/>
      <c r="L186" s="3"/>
      <c r="M186" s="3" t="s">
        <v>188</v>
      </c>
      <c r="N186" s="9">
        <v>268919</v>
      </c>
      <c r="O186" s="10"/>
      <c r="P186" s="9">
        <v>273006</v>
      </c>
      <c r="Q186" s="10"/>
      <c r="R186" s="9">
        <f t="shared" si="41"/>
        <v>-4087</v>
      </c>
      <c r="S186" s="10"/>
      <c r="T186" s="9">
        <v>275000</v>
      </c>
    </row>
    <row r="187" spans="1:20" ht="16.5" outlineLevel="4" thickBot="1">
      <c r="A187" s="11">
        <v>117</v>
      </c>
      <c r="B187" s="10"/>
      <c r="C187" s="11">
        <v>36</v>
      </c>
      <c r="D187" s="10"/>
      <c r="E187" s="11">
        <f>A187-C187</f>
        <v>81</v>
      </c>
      <c r="F187" s="3"/>
      <c r="G187" s="3"/>
      <c r="H187" s="3"/>
      <c r="I187" s="3"/>
      <c r="J187" s="3"/>
      <c r="K187" s="3"/>
      <c r="L187" s="3"/>
      <c r="M187" s="3" t="s">
        <v>189</v>
      </c>
      <c r="N187" s="11">
        <v>22884</v>
      </c>
      <c r="O187" s="10"/>
      <c r="P187" s="11">
        <v>29726</v>
      </c>
      <c r="Q187" s="10"/>
      <c r="R187" s="11">
        <f>N187-P187</f>
        <v>-6842</v>
      </c>
      <c r="S187" s="10"/>
      <c r="T187" s="11">
        <v>30000</v>
      </c>
    </row>
    <row r="188" spans="1:20" outlineLevel="3">
      <c r="A188" s="9">
        <f>ROUND(SUM(A185:A187),5)</f>
        <v>2155</v>
      </c>
      <c r="B188" s="10"/>
      <c r="C188" s="9">
        <f>ROUND(SUM(C185:C187),5)</f>
        <v>371</v>
      </c>
      <c r="D188" s="10"/>
      <c r="E188" s="9">
        <f>A188-C188</f>
        <v>1784</v>
      </c>
      <c r="F188" s="3"/>
      <c r="G188" s="3"/>
      <c r="H188" s="3"/>
      <c r="I188" s="3"/>
      <c r="J188" s="3"/>
      <c r="K188" s="3"/>
      <c r="L188" s="3" t="s">
        <v>190</v>
      </c>
      <c r="M188" s="3"/>
      <c r="N188" s="9">
        <f>ROUND(SUM(N185:N187),5)</f>
        <v>291803</v>
      </c>
      <c r="O188" s="10"/>
      <c r="P188" s="9">
        <f>ROUND(SUM(P185:P187),5)</f>
        <v>302732</v>
      </c>
      <c r="Q188" s="10"/>
      <c r="R188" s="9">
        <f>N188-P188</f>
        <v>-10929</v>
      </c>
      <c r="S188" s="10"/>
      <c r="T188" s="9">
        <f>ROUND(SUM(T185:T187),5)</f>
        <v>305000</v>
      </c>
    </row>
    <row r="189" spans="1:20" outlineLevel="4">
      <c r="A189" s="9"/>
      <c r="B189" s="10"/>
      <c r="C189" s="9"/>
      <c r="D189" s="10"/>
      <c r="E189" s="9"/>
      <c r="F189" s="3"/>
      <c r="G189" s="3"/>
      <c r="H189" s="3"/>
      <c r="I189" s="3"/>
      <c r="J189" s="3"/>
      <c r="K189" s="3"/>
      <c r="L189" s="3" t="s">
        <v>191</v>
      </c>
      <c r="M189" s="3"/>
      <c r="N189" s="9"/>
      <c r="O189" s="10"/>
      <c r="P189" s="9"/>
      <c r="Q189" s="10"/>
      <c r="R189" s="9"/>
      <c r="S189" s="10"/>
      <c r="T189" s="9"/>
    </row>
    <row r="190" spans="1:20" ht="16.5" outlineLevel="4" thickBot="1">
      <c r="A190" s="12">
        <v>0</v>
      </c>
      <c r="B190" s="10"/>
      <c r="C190" s="12">
        <v>0</v>
      </c>
      <c r="D190" s="10"/>
      <c r="E190" s="11">
        <f>A190-C190</f>
        <v>0</v>
      </c>
      <c r="F190" s="3"/>
      <c r="G190" s="3"/>
      <c r="H190" s="3"/>
      <c r="I190" s="3"/>
      <c r="J190" s="3"/>
      <c r="K190" s="3"/>
      <c r="L190" s="3"/>
      <c r="M190" s="3" t="s">
        <v>192</v>
      </c>
      <c r="N190" s="12">
        <v>250</v>
      </c>
      <c r="O190" s="10"/>
      <c r="P190" s="12">
        <v>375</v>
      </c>
      <c r="Q190" s="10"/>
      <c r="R190" s="11">
        <f>N190-P190</f>
        <v>-125</v>
      </c>
      <c r="S190" s="10"/>
      <c r="T190" s="12">
        <v>375</v>
      </c>
    </row>
    <row r="191" spans="1:20" ht="16.5" outlineLevel="3" thickBot="1">
      <c r="A191" s="14">
        <f>ROUND(SUM(A189:A190),5)</f>
        <v>0</v>
      </c>
      <c r="B191" s="10"/>
      <c r="C191" s="14">
        <f>ROUND(SUM(C189:C190),5)</f>
        <v>0</v>
      </c>
      <c r="D191" s="10"/>
      <c r="E191" s="11">
        <f>A191-C191</f>
        <v>0</v>
      </c>
      <c r="F191" s="3"/>
      <c r="G191" s="3"/>
      <c r="H191" s="3"/>
      <c r="I191" s="3"/>
      <c r="J191" s="3"/>
      <c r="K191" s="3"/>
      <c r="L191" s="3" t="s">
        <v>193</v>
      </c>
      <c r="M191" s="3"/>
      <c r="N191" s="14">
        <f>ROUND(SUM(N189:N190),5)</f>
        <v>250</v>
      </c>
      <c r="O191" s="10"/>
      <c r="P191" s="14">
        <f>ROUND(SUM(P189:P190),5)</f>
        <v>375</v>
      </c>
      <c r="Q191" s="10"/>
      <c r="R191" s="11">
        <f>N191-P191</f>
        <v>-125</v>
      </c>
      <c r="S191" s="10"/>
      <c r="T191" s="14">
        <f>ROUND(SUM(T189:T190),5)</f>
        <v>375</v>
      </c>
    </row>
    <row r="192" spans="1:20" ht="16.5" outlineLevel="2" thickBot="1">
      <c r="A192" s="13">
        <f>ROUND(SUM(A177:A180)+A184+A188+A191,5)</f>
        <v>3297</v>
      </c>
      <c r="B192" s="10"/>
      <c r="C192" s="13">
        <f>ROUND(SUM(C177:C180)+C184+C188+C191,5)</f>
        <v>1333</v>
      </c>
      <c r="D192" s="10"/>
      <c r="E192" s="11">
        <f>A192-C192</f>
        <v>1964</v>
      </c>
      <c r="F192" s="3"/>
      <c r="G192" s="3"/>
      <c r="H192" s="3"/>
      <c r="I192" s="3"/>
      <c r="J192" s="3"/>
      <c r="K192" s="3" t="s">
        <v>194</v>
      </c>
      <c r="L192" s="3"/>
      <c r="M192" s="3"/>
      <c r="N192" s="13">
        <f>ROUND(SUM(N177:N180)+N184+N188+N191,5)</f>
        <v>311252</v>
      </c>
      <c r="O192" s="10"/>
      <c r="P192" s="13">
        <f>ROUND(SUM(P177:P180)+P184+P188+P191,5)</f>
        <v>314983</v>
      </c>
      <c r="Q192" s="10"/>
      <c r="R192" s="11">
        <f>N192-P192</f>
        <v>-3731</v>
      </c>
      <c r="S192" s="10"/>
      <c r="T192" s="13">
        <f>ROUND(SUM(T177:T180)+T184+T188+T191,5)</f>
        <v>325395</v>
      </c>
    </row>
    <row r="193" spans="1:20" outlineLevel="1">
      <c r="A193" s="22">
        <f>ROUND(A176+A192,5)</f>
        <v>3297</v>
      </c>
      <c r="B193" s="23"/>
      <c r="C193" s="22">
        <f>ROUND(C176+C192,5)</f>
        <v>1333</v>
      </c>
      <c r="D193" s="23"/>
      <c r="E193" s="22">
        <f>A193-C193</f>
        <v>1964</v>
      </c>
      <c r="F193" s="23"/>
      <c r="G193" s="23"/>
      <c r="H193" s="23"/>
      <c r="I193" s="23"/>
      <c r="J193" s="23" t="s">
        <v>195</v>
      </c>
      <c r="K193" s="23"/>
      <c r="L193" s="23"/>
      <c r="M193" s="23"/>
      <c r="N193" s="22">
        <f>ROUND(N176+N192,5)</f>
        <v>311252</v>
      </c>
      <c r="O193" s="23"/>
      <c r="P193" s="22">
        <f>ROUND(P176+P192,5)</f>
        <v>314983</v>
      </c>
      <c r="Q193" s="23"/>
      <c r="R193" s="22">
        <f>N193-P193</f>
        <v>-3731</v>
      </c>
      <c r="S193" s="23"/>
      <c r="T193" s="22">
        <f>ROUND(T176+T192,5)</f>
        <v>325395</v>
      </c>
    </row>
    <row r="194" spans="1:20" outlineLevel="2">
      <c r="A194" s="9"/>
      <c r="B194" s="10"/>
      <c r="C194" s="9"/>
      <c r="D194" s="10"/>
      <c r="E194" s="9"/>
      <c r="F194" s="3"/>
      <c r="G194" s="3"/>
      <c r="H194" s="3"/>
      <c r="I194" s="3"/>
      <c r="J194" s="3" t="s">
        <v>196</v>
      </c>
      <c r="K194" s="3"/>
      <c r="L194" s="3"/>
      <c r="M194" s="3"/>
      <c r="N194" s="9"/>
      <c r="O194" s="10"/>
      <c r="P194" s="9"/>
      <c r="Q194" s="10"/>
      <c r="R194" s="9"/>
      <c r="S194" s="10"/>
      <c r="T194" s="9"/>
    </row>
    <row r="195" spans="1:20" outlineLevel="2">
      <c r="A195" s="9">
        <v>0</v>
      </c>
      <c r="B195" s="10"/>
      <c r="C195" s="9">
        <v>0</v>
      </c>
      <c r="D195" s="10"/>
      <c r="E195" s="9">
        <f t="shared" ref="E195:E199" si="42">A195-C195</f>
        <v>0</v>
      </c>
      <c r="F195" s="3"/>
      <c r="G195" s="3"/>
      <c r="H195" s="3"/>
      <c r="I195" s="3"/>
      <c r="J195" s="3"/>
      <c r="K195" s="3" t="s">
        <v>197</v>
      </c>
      <c r="L195" s="3"/>
      <c r="M195" s="3"/>
      <c r="N195" s="9">
        <v>0</v>
      </c>
      <c r="O195" s="10"/>
      <c r="P195" s="9">
        <v>918</v>
      </c>
      <c r="Q195" s="10"/>
      <c r="R195" s="9">
        <f t="shared" ref="R195:R199" si="43">N195-P195</f>
        <v>-918</v>
      </c>
      <c r="S195" s="10"/>
      <c r="T195" s="9">
        <v>1000</v>
      </c>
    </row>
    <row r="196" spans="1:20" outlineLevel="3">
      <c r="A196" s="9"/>
      <c r="B196" s="10"/>
      <c r="C196" s="9"/>
      <c r="D196" s="10"/>
      <c r="E196" s="9"/>
      <c r="F196" s="3"/>
      <c r="G196" s="3"/>
      <c r="H196" s="3"/>
      <c r="I196" s="3"/>
      <c r="J196" s="3"/>
      <c r="K196" s="3" t="s">
        <v>198</v>
      </c>
      <c r="L196" s="3"/>
      <c r="M196" s="3"/>
      <c r="N196" s="9"/>
      <c r="O196" s="10"/>
      <c r="P196" s="9"/>
      <c r="Q196" s="10"/>
      <c r="R196" s="9"/>
      <c r="S196" s="10"/>
      <c r="T196" s="9"/>
    </row>
    <row r="197" spans="1:20" outlineLevel="3">
      <c r="A197" s="9">
        <v>254</v>
      </c>
      <c r="B197" s="10"/>
      <c r="C197" s="9">
        <v>220</v>
      </c>
      <c r="D197" s="10"/>
      <c r="E197" s="9">
        <f t="shared" si="42"/>
        <v>34</v>
      </c>
      <c r="F197" s="3"/>
      <c r="G197" s="3"/>
      <c r="H197" s="3"/>
      <c r="I197" s="3"/>
      <c r="J197" s="3"/>
      <c r="K197" s="3"/>
      <c r="L197" s="3" t="s">
        <v>199</v>
      </c>
      <c r="M197" s="3"/>
      <c r="N197" s="9">
        <v>1515</v>
      </c>
      <c r="O197" s="10"/>
      <c r="P197" s="9">
        <v>1760</v>
      </c>
      <c r="Q197" s="10"/>
      <c r="R197" s="9">
        <f t="shared" si="43"/>
        <v>-245</v>
      </c>
      <c r="S197" s="10"/>
      <c r="T197" s="9">
        <v>2500</v>
      </c>
    </row>
    <row r="198" spans="1:20" outlineLevel="3">
      <c r="A198" s="9">
        <v>0</v>
      </c>
      <c r="B198" s="10"/>
      <c r="C198" s="9"/>
      <c r="D198" s="10"/>
      <c r="E198" s="9">
        <f t="shared" si="42"/>
        <v>0</v>
      </c>
      <c r="F198" s="3"/>
      <c r="G198" s="3"/>
      <c r="H198" s="3"/>
      <c r="I198" s="3"/>
      <c r="J198" s="3"/>
      <c r="K198" s="3"/>
      <c r="L198" s="3" t="s">
        <v>200</v>
      </c>
      <c r="M198" s="3"/>
      <c r="N198" s="9">
        <v>417</v>
      </c>
      <c r="O198" s="10"/>
      <c r="P198" s="9"/>
      <c r="Q198" s="10"/>
      <c r="R198" s="9">
        <f t="shared" si="43"/>
        <v>417</v>
      </c>
      <c r="S198" s="10"/>
      <c r="T198" s="9"/>
    </row>
    <row r="199" spans="1:20" outlineLevel="3">
      <c r="A199" s="9">
        <v>118</v>
      </c>
      <c r="B199" s="10"/>
      <c r="C199" s="9">
        <v>55</v>
      </c>
      <c r="D199" s="10"/>
      <c r="E199" s="9">
        <f t="shared" si="42"/>
        <v>63</v>
      </c>
      <c r="F199" s="3"/>
      <c r="G199" s="3"/>
      <c r="H199" s="3"/>
      <c r="I199" s="3"/>
      <c r="J199" s="3"/>
      <c r="K199" s="3"/>
      <c r="L199" s="3" t="s">
        <v>201</v>
      </c>
      <c r="M199" s="3"/>
      <c r="N199" s="9">
        <v>714</v>
      </c>
      <c r="O199" s="10"/>
      <c r="P199" s="9">
        <v>435</v>
      </c>
      <c r="Q199" s="10"/>
      <c r="R199" s="9">
        <f t="shared" si="43"/>
        <v>279</v>
      </c>
      <c r="S199" s="10"/>
      <c r="T199" s="9">
        <v>600</v>
      </c>
    </row>
    <row r="200" spans="1:20" ht="16.5" outlineLevel="3" thickBot="1">
      <c r="A200" s="11">
        <v>0</v>
      </c>
      <c r="B200" s="10"/>
      <c r="C200" s="11">
        <v>0</v>
      </c>
      <c r="D200" s="10"/>
      <c r="E200" s="11">
        <f>A200-C200</f>
        <v>0</v>
      </c>
      <c r="F200" s="3"/>
      <c r="G200" s="3"/>
      <c r="H200" s="3"/>
      <c r="I200" s="3"/>
      <c r="J200" s="3"/>
      <c r="K200" s="3"/>
      <c r="L200" s="3" t="s">
        <v>202</v>
      </c>
      <c r="M200" s="3"/>
      <c r="N200" s="11">
        <v>1717</v>
      </c>
      <c r="O200" s="10"/>
      <c r="P200" s="11">
        <v>1000</v>
      </c>
      <c r="Q200" s="10"/>
      <c r="R200" s="11">
        <f>N200-P200</f>
        <v>717</v>
      </c>
      <c r="S200" s="10"/>
      <c r="T200" s="11">
        <v>1000</v>
      </c>
    </row>
    <row r="201" spans="1:20" outlineLevel="2">
      <c r="A201" s="9">
        <f>ROUND(SUM(A196:A200),5)</f>
        <v>372</v>
      </c>
      <c r="B201" s="10"/>
      <c r="C201" s="9">
        <f>ROUND(SUM(C196:C200),5)</f>
        <v>275</v>
      </c>
      <c r="D201" s="10"/>
      <c r="E201" s="9">
        <f>A201-C201</f>
        <v>97</v>
      </c>
      <c r="F201" s="3"/>
      <c r="G201" s="3"/>
      <c r="H201" s="3"/>
      <c r="I201" s="3"/>
      <c r="J201" s="3"/>
      <c r="K201" s="3" t="s">
        <v>203</v>
      </c>
      <c r="L201" s="3"/>
      <c r="M201" s="3"/>
      <c r="N201" s="9">
        <f>ROUND(SUM(N196:N200),5)</f>
        <v>4363</v>
      </c>
      <c r="O201" s="10"/>
      <c r="P201" s="9">
        <f>ROUND(SUM(P196:P200),5)</f>
        <v>3195</v>
      </c>
      <c r="Q201" s="10"/>
      <c r="R201" s="9">
        <f>N201-P201</f>
        <v>1168</v>
      </c>
      <c r="S201" s="10"/>
      <c r="T201" s="9">
        <f>ROUND(SUM(T196:T200),5)</f>
        <v>4100</v>
      </c>
    </row>
    <row r="202" spans="1:20" outlineLevel="3">
      <c r="A202" s="9"/>
      <c r="B202" s="10"/>
      <c r="C202" s="9"/>
      <c r="D202" s="10"/>
      <c r="E202" s="9"/>
      <c r="F202" s="3"/>
      <c r="G202" s="3"/>
      <c r="H202" s="3"/>
      <c r="I202" s="3"/>
      <c r="J202" s="3"/>
      <c r="K202" s="3" t="s">
        <v>204</v>
      </c>
      <c r="L202" s="3"/>
      <c r="M202" s="3"/>
      <c r="N202" s="9"/>
      <c r="O202" s="10"/>
      <c r="P202" s="9"/>
      <c r="Q202" s="10"/>
      <c r="R202" s="9"/>
      <c r="S202" s="10"/>
      <c r="T202" s="9"/>
    </row>
    <row r="203" spans="1:20" outlineLevel="3">
      <c r="A203" s="9">
        <v>4173</v>
      </c>
      <c r="B203" s="10"/>
      <c r="C203" s="9">
        <v>6492</v>
      </c>
      <c r="D203" s="10"/>
      <c r="E203" s="9">
        <f t="shared" ref="E203:E204" si="44">A203-C203</f>
        <v>-2319</v>
      </c>
      <c r="F203" s="3"/>
      <c r="G203" s="3"/>
      <c r="H203" s="3"/>
      <c r="I203" s="3"/>
      <c r="J203" s="3"/>
      <c r="K203" s="3"/>
      <c r="L203" s="3" t="s">
        <v>205</v>
      </c>
      <c r="M203" s="3"/>
      <c r="N203" s="9">
        <v>35471</v>
      </c>
      <c r="O203" s="10"/>
      <c r="P203" s="9">
        <v>37711</v>
      </c>
      <c r="Q203" s="10"/>
      <c r="R203" s="9">
        <f t="shared" ref="R203:R204" si="45">N203-P203</f>
        <v>-2240</v>
      </c>
      <c r="S203" s="10"/>
      <c r="T203" s="9">
        <v>55000</v>
      </c>
    </row>
    <row r="204" spans="1:20" outlineLevel="3">
      <c r="A204" s="9">
        <v>600</v>
      </c>
      <c r="B204" s="10"/>
      <c r="C204" s="9">
        <v>688</v>
      </c>
      <c r="D204" s="10"/>
      <c r="E204" s="9">
        <f t="shared" si="44"/>
        <v>-88</v>
      </c>
      <c r="F204" s="3"/>
      <c r="G204" s="3"/>
      <c r="H204" s="3"/>
      <c r="I204" s="3"/>
      <c r="J204" s="3"/>
      <c r="K204" s="3"/>
      <c r="L204" s="3" t="s">
        <v>206</v>
      </c>
      <c r="M204" s="3"/>
      <c r="N204" s="9">
        <v>5041</v>
      </c>
      <c r="O204" s="10"/>
      <c r="P204" s="9">
        <v>5023</v>
      </c>
      <c r="Q204" s="10"/>
      <c r="R204" s="9">
        <f t="shared" si="45"/>
        <v>18</v>
      </c>
      <c r="S204" s="10"/>
      <c r="T204" s="9">
        <v>8500</v>
      </c>
    </row>
    <row r="205" spans="1:20" ht="16.5" outlineLevel="3" thickBot="1">
      <c r="A205" s="11">
        <v>319</v>
      </c>
      <c r="B205" s="10"/>
      <c r="C205" s="11">
        <v>514</v>
      </c>
      <c r="D205" s="10"/>
      <c r="E205" s="11">
        <f>A205-C205</f>
        <v>-195</v>
      </c>
      <c r="F205" s="3"/>
      <c r="G205" s="3"/>
      <c r="H205" s="3"/>
      <c r="I205" s="3"/>
      <c r="J205" s="3"/>
      <c r="K205" s="3"/>
      <c r="L205" s="3" t="s">
        <v>207</v>
      </c>
      <c r="M205" s="3"/>
      <c r="N205" s="11">
        <v>2899</v>
      </c>
      <c r="O205" s="10"/>
      <c r="P205" s="11">
        <v>3135</v>
      </c>
      <c r="Q205" s="10"/>
      <c r="R205" s="11">
        <f>N205-P205</f>
        <v>-236</v>
      </c>
      <c r="S205" s="10"/>
      <c r="T205" s="11">
        <v>4700</v>
      </c>
    </row>
    <row r="206" spans="1:20" outlineLevel="2">
      <c r="A206" s="9">
        <f>ROUND(SUM(A202:A205),5)</f>
        <v>5092</v>
      </c>
      <c r="B206" s="10"/>
      <c r="C206" s="9">
        <f>ROUND(SUM(C202:C205),5)</f>
        <v>7694</v>
      </c>
      <c r="D206" s="10"/>
      <c r="E206" s="9">
        <f>A206-C206</f>
        <v>-2602</v>
      </c>
      <c r="F206" s="3"/>
      <c r="G206" s="3"/>
      <c r="H206" s="3"/>
      <c r="I206" s="3"/>
      <c r="J206" s="3"/>
      <c r="K206" s="3" t="s">
        <v>208</v>
      </c>
      <c r="L206" s="3"/>
      <c r="M206" s="3"/>
      <c r="N206" s="9">
        <f>ROUND(SUM(N202:N205),5)</f>
        <v>43411</v>
      </c>
      <c r="O206" s="10"/>
      <c r="P206" s="9">
        <f>ROUND(SUM(P202:P205),5)</f>
        <v>45869</v>
      </c>
      <c r="Q206" s="10"/>
      <c r="R206" s="9">
        <f>N206-P206</f>
        <v>-2458</v>
      </c>
      <c r="S206" s="10"/>
      <c r="T206" s="9">
        <f>ROUND(SUM(T202:T205),5)</f>
        <v>68200</v>
      </c>
    </row>
    <row r="207" spans="1:20" outlineLevel="3">
      <c r="A207" s="9"/>
      <c r="B207" s="10"/>
      <c r="C207" s="9"/>
      <c r="D207" s="10"/>
      <c r="E207" s="9"/>
      <c r="F207" s="3"/>
      <c r="G207" s="3"/>
      <c r="H207" s="3"/>
      <c r="I207" s="3"/>
      <c r="J207" s="3"/>
      <c r="K207" s="3" t="s">
        <v>209</v>
      </c>
      <c r="L207" s="3"/>
      <c r="M207" s="3"/>
      <c r="N207" s="9"/>
      <c r="O207" s="10"/>
      <c r="P207" s="9"/>
      <c r="Q207" s="10"/>
      <c r="R207" s="9"/>
      <c r="S207" s="10"/>
      <c r="T207" s="9"/>
    </row>
    <row r="208" spans="1:20" ht="16.5" outlineLevel="3" thickBot="1">
      <c r="A208" s="12">
        <v>0</v>
      </c>
      <c r="B208" s="10"/>
      <c r="C208" s="12">
        <v>150</v>
      </c>
      <c r="D208" s="10"/>
      <c r="E208" s="11">
        <f>A208-C208</f>
        <v>-150</v>
      </c>
      <c r="F208" s="3"/>
      <c r="G208" s="3"/>
      <c r="H208" s="3"/>
      <c r="I208" s="3"/>
      <c r="J208" s="3"/>
      <c r="K208" s="3"/>
      <c r="L208" s="3" t="s">
        <v>210</v>
      </c>
      <c r="M208" s="3"/>
      <c r="N208" s="12">
        <v>759</v>
      </c>
      <c r="O208" s="10"/>
      <c r="P208" s="12">
        <v>1680</v>
      </c>
      <c r="Q208" s="10"/>
      <c r="R208" s="11">
        <f>N208-P208</f>
        <v>-921</v>
      </c>
      <c r="S208" s="10"/>
      <c r="T208" s="12">
        <v>2700</v>
      </c>
    </row>
    <row r="209" spans="1:20" ht="16.5" outlineLevel="2" thickBot="1">
      <c r="A209" s="13">
        <f>ROUND(SUM(A207:A208),5)</f>
        <v>0</v>
      </c>
      <c r="B209" s="10"/>
      <c r="C209" s="13">
        <f>ROUND(SUM(C207:C208),5)</f>
        <v>150</v>
      </c>
      <c r="D209" s="10"/>
      <c r="E209" s="11">
        <f>A209-C209</f>
        <v>-150</v>
      </c>
      <c r="F209" s="3"/>
      <c r="G209" s="3"/>
      <c r="H209" s="3"/>
      <c r="I209" s="3"/>
      <c r="J209" s="3"/>
      <c r="K209" s="3" t="s">
        <v>211</v>
      </c>
      <c r="L209" s="3"/>
      <c r="M209" s="3"/>
      <c r="N209" s="13">
        <f>ROUND(SUM(N207:N208),5)</f>
        <v>759</v>
      </c>
      <c r="O209" s="10"/>
      <c r="P209" s="13">
        <f>ROUND(SUM(P207:P208),5)</f>
        <v>1680</v>
      </c>
      <c r="Q209" s="10"/>
      <c r="R209" s="11">
        <f>N209-P209</f>
        <v>-921</v>
      </c>
      <c r="S209" s="10"/>
      <c r="T209" s="13">
        <f>ROUND(SUM(T207:T208),5)</f>
        <v>2700</v>
      </c>
    </row>
    <row r="210" spans="1:20" outlineLevel="1">
      <c r="A210" s="22">
        <f>ROUND(SUM(A194:A195)+A201+A206+A209,5)</f>
        <v>5464</v>
      </c>
      <c r="B210" s="23"/>
      <c r="C210" s="22">
        <f>ROUND(SUM(C194:C195)+C201+C206+C209,5)</f>
        <v>8119</v>
      </c>
      <c r="D210" s="23"/>
      <c r="E210" s="22">
        <f>A210-C210</f>
        <v>-2655</v>
      </c>
      <c r="F210" s="23"/>
      <c r="G210" s="23"/>
      <c r="H210" s="23"/>
      <c r="I210" s="23"/>
      <c r="J210" s="23" t="s">
        <v>212</v>
      </c>
      <c r="K210" s="23"/>
      <c r="L210" s="23"/>
      <c r="M210" s="23"/>
      <c r="N210" s="22">
        <f>ROUND(SUM(N194:N195)+N201+N206+N209,5)</f>
        <v>48533</v>
      </c>
      <c r="O210" s="23"/>
      <c r="P210" s="22">
        <f>ROUND(SUM(P194:P195)+P201+P206+P209,5)</f>
        <v>51662</v>
      </c>
      <c r="Q210" s="23"/>
      <c r="R210" s="22">
        <f>N210-P210</f>
        <v>-3129</v>
      </c>
      <c r="S210" s="23"/>
      <c r="T210" s="22">
        <f>ROUND(SUM(T194:T195)+T201+T206+T209,5)</f>
        <v>76000</v>
      </c>
    </row>
    <row r="211" spans="1:20" outlineLevel="2">
      <c r="A211" s="9"/>
      <c r="B211" s="10"/>
      <c r="C211" s="9"/>
      <c r="D211" s="10"/>
      <c r="E211" s="9"/>
      <c r="F211" s="3"/>
      <c r="G211" s="3"/>
      <c r="H211" s="3"/>
      <c r="I211" s="3"/>
      <c r="J211" s="3" t="s">
        <v>213</v>
      </c>
      <c r="K211" s="3"/>
      <c r="L211" s="3"/>
      <c r="M211" s="3"/>
      <c r="N211" s="9"/>
      <c r="O211" s="10"/>
      <c r="P211" s="9"/>
      <c r="Q211" s="10"/>
      <c r="R211" s="9"/>
      <c r="S211" s="10"/>
      <c r="T211" s="9"/>
    </row>
    <row r="212" spans="1:20" outlineLevel="2">
      <c r="A212" s="9">
        <v>221</v>
      </c>
      <c r="B212" s="10"/>
      <c r="C212" s="9">
        <v>64</v>
      </c>
      <c r="D212" s="10"/>
      <c r="E212" s="9">
        <f t="shared" ref="E212" si="46">A212-C212</f>
        <v>157</v>
      </c>
      <c r="F212" s="3"/>
      <c r="G212" s="3"/>
      <c r="H212" s="3"/>
      <c r="I212" s="3"/>
      <c r="J212" s="3"/>
      <c r="K212" s="3" t="s">
        <v>214</v>
      </c>
      <c r="L212" s="3"/>
      <c r="M212" s="3"/>
      <c r="N212" s="9">
        <v>542</v>
      </c>
      <c r="O212" s="10"/>
      <c r="P212" s="9">
        <v>439</v>
      </c>
      <c r="Q212" s="10"/>
      <c r="R212" s="9">
        <f t="shared" ref="R212" si="47">N212-P212</f>
        <v>103</v>
      </c>
      <c r="S212" s="10"/>
      <c r="T212" s="9">
        <v>500</v>
      </c>
    </row>
    <row r="213" spans="1:20" outlineLevel="3">
      <c r="A213" s="9"/>
      <c r="B213" s="10"/>
      <c r="C213" s="9"/>
      <c r="D213" s="10"/>
      <c r="E213" s="9"/>
      <c r="F213" s="3"/>
      <c r="G213" s="3"/>
      <c r="H213" s="3"/>
      <c r="I213" s="3"/>
      <c r="J213" s="3"/>
      <c r="K213" s="3" t="s">
        <v>215</v>
      </c>
      <c r="L213" s="3"/>
      <c r="M213" s="3"/>
      <c r="N213" s="9"/>
      <c r="O213" s="10"/>
      <c r="P213" s="9"/>
      <c r="Q213" s="10"/>
      <c r="R213" s="9"/>
      <c r="S213" s="10"/>
      <c r="T213" s="9"/>
    </row>
    <row r="214" spans="1:20" outlineLevel="3">
      <c r="A214" s="9">
        <v>0</v>
      </c>
      <c r="B214" s="10"/>
      <c r="C214" s="9">
        <v>0</v>
      </c>
      <c r="D214" s="10"/>
      <c r="E214" s="9">
        <f t="shared" ref="E214:E218" si="48">A214-C214</f>
        <v>0</v>
      </c>
      <c r="F214" s="3"/>
      <c r="G214" s="3"/>
      <c r="H214" s="3"/>
      <c r="I214" s="3"/>
      <c r="J214" s="3"/>
      <c r="K214" s="3"/>
      <c r="L214" s="3" t="s">
        <v>216</v>
      </c>
      <c r="M214" s="3"/>
      <c r="N214" s="9">
        <v>0</v>
      </c>
      <c r="O214" s="10"/>
      <c r="P214" s="9">
        <v>0</v>
      </c>
      <c r="Q214" s="10"/>
      <c r="R214" s="9">
        <f t="shared" ref="R214:R218" si="49">N214-P214</f>
        <v>0</v>
      </c>
      <c r="S214" s="10"/>
      <c r="T214" s="9">
        <v>1200</v>
      </c>
    </row>
    <row r="215" spans="1:20" ht="16.5" outlineLevel="3" thickBot="1">
      <c r="A215" s="11">
        <v>0</v>
      </c>
      <c r="B215" s="10"/>
      <c r="C215" s="11">
        <v>78</v>
      </c>
      <c r="D215" s="10"/>
      <c r="E215" s="11">
        <f>A215-C215</f>
        <v>-78</v>
      </c>
      <c r="F215" s="3"/>
      <c r="G215" s="3"/>
      <c r="H215" s="3"/>
      <c r="I215" s="3"/>
      <c r="J215" s="3"/>
      <c r="K215" s="3"/>
      <c r="L215" s="3" t="s">
        <v>217</v>
      </c>
      <c r="M215" s="3"/>
      <c r="N215" s="11">
        <v>66</v>
      </c>
      <c r="O215" s="10"/>
      <c r="P215" s="11">
        <v>187</v>
      </c>
      <c r="Q215" s="10"/>
      <c r="R215" s="11">
        <f>N215-P215</f>
        <v>-121</v>
      </c>
      <c r="S215" s="10"/>
      <c r="T215" s="11">
        <v>300</v>
      </c>
    </row>
    <row r="216" spans="1:20" outlineLevel="2">
      <c r="A216" s="9">
        <f>ROUND(SUM(A213:A215),5)</f>
        <v>0</v>
      </c>
      <c r="B216" s="10"/>
      <c r="C216" s="9">
        <f>ROUND(SUM(C213:C215),5)</f>
        <v>78</v>
      </c>
      <c r="D216" s="10"/>
      <c r="E216" s="9">
        <f>A216-C216</f>
        <v>-78</v>
      </c>
      <c r="F216" s="3"/>
      <c r="G216" s="3"/>
      <c r="H216" s="3"/>
      <c r="I216" s="3"/>
      <c r="J216" s="3"/>
      <c r="K216" s="3" t="s">
        <v>218</v>
      </c>
      <c r="L216" s="3"/>
      <c r="M216" s="3"/>
      <c r="N216" s="9">
        <f>ROUND(SUM(N213:N215),5)</f>
        <v>66</v>
      </c>
      <c r="O216" s="10"/>
      <c r="P216" s="9">
        <f>ROUND(SUM(P213:P215),5)</f>
        <v>187</v>
      </c>
      <c r="Q216" s="10"/>
      <c r="R216" s="9">
        <f>N216-P216</f>
        <v>-121</v>
      </c>
      <c r="S216" s="10"/>
      <c r="T216" s="9">
        <f>ROUND(SUM(T213:T215),5)</f>
        <v>1500</v>
      </c>
    </row>
    <row r="217" spans="1:20" outlineLevel="3">
      <c r="A217" s="9"/>
      <c r="B217" s="10"/>
      <c r="C217" s="9"/>
      <c r="D217" s="10"/>
      <c r="E217" s="9"/>
      <c r="F217" s="3"/>
      <c r="G217" s="3"/>
      <c r="H217" s="3"/>
      <c r="I217" s="3"/>
      <c r="J217" s="3"/>
      <c r="K217" s="3" t="s">
        <v>219</v>
      </c>
      <c r="L217" s="3"/>
      <c r="M217" s="3"/>
      <c r="N217" s="9"/>
      <c r="O217" s="10"/>
      <c r="P217" s="9"/>
      <c r="Q217" s="10"/>
      <c r="R217" s="9"/>
      <c r="S217" s="10"/>
      <c r="T217" s="9"/>
    </row>
    <row r="218" spans="1:20" outlineLevel="3">
      <c r="A218" s="9">
        <v>192</v>
      </c>
      <c r="B218" s="10"/>
      <c r="C218" s="9">
        <v>731</v>
      </c>
      <c r="D218" s="10"/>
      <c r="E218" s="9">
        <f t="shared" si="48"/>
        <v>-539</v>
      </c>
      <c r="F218" s="3"/>
      <c r="G218" s="3"/>
      <c r="H218" s="3"/>
      <c r="I218" s="3"/>
      <c r="J218" s="3"/>
      <c r="K218" s="3"/>
      <c r="L218" s="3" t="s">
        <v>220</v>
      </c>
      <c r="M218" s="3"/>
      <c r="N218" s="9">
        <v>2699</v>
      </c>
      <c r="O218" s="10"/>
      <c r="P218" s="9">
        <v>2296</v>
      </c>
      <c r="Q218" s="10"/>
      <c r="R218" s="9">
        <f t="shared" si="49"/>
        <v>403</v>
      </c>
      <c r="S218" s="10"/>
      <c r="T218" s="9">
        <v>4000</v>
      </c>
    </row>
    <row r="219" spans="1:20" ht="16.5" outlineLevel="3" thickBot="1">
      <c r="A219" s="12">
        <v>562</v>
      </c>
      <c r="B219" s="10"/>
      <c r="C219" s="12">
        <v>593</v>
      </c>
      <c r="D219" s="10"/>
      <c r="E219" s="11">
        <f>A219-C219</f>
        <v>-31</v>
      </c>
      <c r="F219" s="3"/>
      <c r="G219" s="3"/>
      <c r="H219" s="3"/>
      <c r="I219" s="3"/>
      <c r="J219" s="3"/>
      <c r="K219" s="3"/>
      <c r="L219" s="3" t="s">
        <v>221</v>
      </c>
      <c r="M219" s="3"/>
      <c r="N219" s="12">
        <v>3209</v>
      </c>
      <c r="O219" s="10"/>
      <c r="P219" s="12">
        <v>3256</v>
      </c>
      <c r="Q219" s="10"/>
      <c r="R219" s="11">
        <f>N219-P219</f>
        <v>-47</v>
      </c>
      <c r="S219" s="10"/>
      <c r="T219" s="12">
        <v>5000</v>
      </c>
    </row>
    <row r="220" spans="1:20" ht="16.5" outlineLevel="2" thickBot="1">
      <c r="A220" s="13">
        <f>ROUND(SUM(A217:A219),5)</f>
        <v>754</v>
      </c>
      <c r="B220" s="10"/>
      <c r="C220" s="13">
        <f>ROUND(SUM(C217:C219),5)</f>
        <v>1324</v>
      </c>
      <c r="D220" s="10"/>
      <c r="E220" s="11">
        <f>A220-C220</f>
        <v>-570</v>
      </c>
      <c r="F220" s="3"/>
      <c r="G220" s="3"/>
      <c r="H220" s="3"/>
      <c r="I220" s="3"/>
      <c r="J220" s="3"/>
      <c r="K220" s="3" t="s">
        <v>222</v>
      </c>
      <c r="L220" s="3"/>
      <c r="M220" s="3"/>
      <c r="N220" s="13">
        <f>ROUND(SUM(N217:N219),5)</f>
        <v>5908</v>
      </c>
      <c r="O220" s="10"/>
      <c r="P220" s="13">
        <f>ROUND(SUM(P217:P219),5)</f>
        <v>5552</v>
      </c>
      <c r="Q220" s="10"/>
      <c r="R220" s="11">
        <f>N220-P220</f>
        <v>356</v>
      </c>
      <c r="S220" s="10"/>
      <c r="T220" s="13">
        <f>ROUND(SUM(T217:T219),5)</f>
        <v>9000</v>
      </c>
    </row>
    <row r="221" spans="1:20" outlineLevel="1">
      <c r="A221" s="22">
        <f>ROUND(SUM(A211:A212)+A216+A220,5)</f>
        <v>975</v>
      </c>
      <c r="B221" s="23"/>
      <c r="C221" s="22">
        <f>ROUND(SUM(C211:C212)+C216+C220,5)</f>
        <v>1466</v>
      </c>
      <c r="D221" s="23"/>
      <c r="E221" s="22">
        <f>A221-C221</f>
        <v>-491</v>
      </c>
      <c r="F221" s="23"/>
      <c r="G221" s="23"/>
      <c r="H221" s="23"/>
      <c r="I221" s="23"/>
      <c r="J221" s="23" t="s">
        <v>223</v>
      </c>
      <c r="K221" s="23"/>
      <c r="L221" s="23"/>
      <c r="M221" s="23"/>
      <c r="N221" s="22">
        <f>ROUND(SUM(N211:N212)+N216+N220,5)</f>
        <v>6516</v>
      </c>
      <c r="O221" s="23"/>
      <c r="P221" s="22">
        <f>ROUND(SUM(P211:P212)+P216+P220,5)</f>
        <v>6178</v>
      </c>
      <c r="Q221" s="23"/>
      <c r="R221" s="22">
        <f>N221-P221</f>
        <v>338</v>
      </c>
      <c r="S221" s="23"/>
      <c r="T221" s="22">
        <f>ROUND(SUM(T211:T212)+T216+T220,5)</f>
        <v>11000</v>
      </c>
    </row>
    <row r="222" spans="1:20" outlineLevel="2">
      <c r="A222" s="9"/>
      <c r="B222" s="10"/>
      <c r="C222" s="9"/>
      <c r="D222" s="10"/>
      <c r="E222" s="9"/>
      <c r="F222" s="3"/>
      <c r="G222" s="3"/>
      <c r="H222" s="3"/>
      <c r="I222" s="3"/>
      <c r="J222" s="3" t="s">
        <v>224</v>
      </c>
      <c r="K222" s="3"/>
      <c r="L222" s="3"/>
      <c r="M222" s="3"/>
      <c r="N222" s="9"/>
      <c r="O222" s="10"/>
      <c r="P222" s="9"/>
      <c r="Q222" s="10"/>
      <c r="R222" s="9"/>
      <c r="S222" s="10"/>
      <c r="T222" s="9"/>
    </row>
    <row r="223" spans="1:20" outlineLevel="3">
      <c r="A223" s="9"/>
      <c r="B223" s="10"/>
      <c r="C223" s="9"/>
      <c r="D223" s="10"/>
      <c r="E223" s="9"/>
      <c r="F223" s="3"/>
      <c r="G223" s="3"/>
      <c r="H223" s="3"/>
      <c r="I223" s="3"/>
      <c r="J223" s="3"/>
      <c r="K223" s="3" t="s">
        <v>225</v>
      </c>
      <c r="L223" s="3"/>
      <c r="M223" s="3"/>
      <c r="N223" s="9"/>
      <c r="O223" s="10"/>
      <c r="P223" s="9"/>
      <c r="Q223" s="10"/>
      <c r="R223" s="9"/>
      <c r="S223" s="10"/>
      <c r="T223" s="9"/>
    </row>
    <row r="224" spans="1:20" outlineLevel="3">
      <c r="A224" s="9">
        <v>260</v>
      </c>
      <c r="B224" s="10"/>
      <c r="C224" s="9">
        <v>432</v>
      </c>
      <c r="D224" s="10"/>
      <c r="E224" s="9">
        <f t="shared" ref="E224:E226" si="50">A224-C224</f>
        <v>-172</v>
      </c>
      <c r="F224" s="3"/>
      <c r="G224" s="3"/>
      <c r="H224" s="3"/>
      <c r="I224" s="3"/>
      <c r="J224" s="3"/>
      <c r="K224" s="3"/>
      <c r="L224" s="3" t="s">
        <v>226</v>
      </c>
      <c r="M224" s="3"/>
      <c r="N224" s="9">
        <v>2809</v>
      </c>
      <c r="O224" s="10"/>
      <c r="P224" s="9">
        <v>4300</v>
      </c>
      <c r="Q224" s="10"/>
      <c r="R224" s="9">
        <f t="shared" ref="R224:R226" si="51">N224-P224</f>
        <v>-1491</v>
      </c>
      <c r="S224" s="10"/>
      <c r="T224" s="9">
        <v>4300</v>
      </c>
    </row>
    <row r="225" spans="1:20" outlineLevel="3">
      <c r="A225" s="9">
        <v>0</v>
      </c>
      <c r="B225" s="10"/>
      <c r="C225" s="9">
        <v>0</v>
      </c>
      <c r="D225" s="10"/>
      <c r="E225" s="9">
        <f t="shared" si="50"/>
        <v>0</v>
      </c>
      <c r="F225" s="3"/>
      <c r="G225" s="3"/>
      <c r="H225" s="3"/>
      <c r="I225" s="3"/>
      <c r="J225" s="3"/>
      <c r="K225" s="3"/>
      <c r="L225" s="3" t="s">
        <v>227</v>
      </c>
      <c r="M225" s="3"/>
      <c r="N225" s="9">
        <v>649</v>
      </c>
      <c r="O225" s="10"/>
      <c r="P225" s="9">
        <v>2200</v>
      </c>
      <c r="Q225" s="10"/>
      <c r="R225" s="9">
        <f t="shared" si="51"/>
        <v>-1551</v>
      </c>
      <c r="S225" s="10"/>
      <c r="T225" s="9">
        <v>2200</v>
      </c>
    </row>
    <row r="226" spans="1:20" outlineLevel="3">
      <c r="A226" s="9">
        <v>0</v>
      </c>
      <c r="B226" s="10"/>
      <c r="C226" s="9">
        <v>0</v>
      </c>
      <c r="D226" s="10"/>
      <c r="E226" s="9">
        <f t="shared" si="50"/>
        <v>0</v>
      </c>
      <c r="F226" s="3"/>
      <c r="G226" s="3"/>
      <c r="H226" s="3"/>
      <c r="I226" s="3"/>
      <c r="J226" s="3"/>
      <c r="K226" s="3"/>
      <c r="L226" s="3" t="s">
        <v>228</v>
      </c>
      <c r="M226" s="3"/>
      <c r="N226" s="9">
        <v>0</v>
      </c>
      <c r="O226" s="10"/>
      <c r="P226" s="9">
        <v>1200</v>
      </c>
      <c r="Q226" s="10"/>
      <c r="R226" s="9">
        <f t="shared" si="51"/>
        <v>-1200</v>
      </c>
      <c r="S226" s="10"/>
      <c r="T226" s="9">
        <v>1200</v>
      </c>
    </row>
    <row r="227" spans="1:20" outlineLevel="4">
      <c r="A227" s="9"/>
      <c r="B227" s="10"/>
      <c r="C227" s="9"/>
      <c r="D227" s="10"/>
      <c r="E227" s="9"/>
      <c r="F227" s="3"/>
      <c r="G227" s="3"/>
      <c r="H227" s="3"/>
      <c r="I227" s="3"/>
      <c r="J227" s="3"/>
      <c r="K227" s="3"/>
      <c r="L227" s="3" t="s">
        <v>229</v>
      </c>
      <c r="M227" s="3"/>
      <c r="N227" s="9"/>
      <c r="O227" s="10"/>
      <c r="P227" s="9"/>
      <c r="Q227" s="10"/>
      <c r="R227" s="9"/>
      <c r="S227" s="10"/>
      <c r="T227" s="9"/>
    </row>
    <row r="228" spans="1:20" outlineLevel="4">
      <c r="A228" s="9">
        <v>1206</v>
      </c>
      <c r="B228" s="10"/>
      <c r="C228" s="9">
        <v>1180</v>
      </c>
      <c r="D228" s="10"/>
      <c r="E228" s="9">
        <f t="shared" ref="E228:E232" si="52">A228-C228</f>
        <v>26</v>
      </c>
      <c r="F228" s="3"/>
      <c r="G228" s="3"/>
      <c r="H228" s="3"/>
      <c r="I228" s="3"/>
      <c r="J228" s="3"/>
      <c r="K228" s="3"/>
      <c r="L228" s="3"/>
      <c r="M228" s="3" t="s">
        <v>230</v>
      </c>
      <c r="N228" s="9">
        <v>7197</v>
      </c>
      <c r="O228" s="10"/>
      <c r="P228" s="9">
        <v>9440</v>
      </c>
      <c r="Q228" s="10"/>
      <c r="R228" s="9">
        <f t="shared" ref="R228:R232" si="53">N228-P228</f>
        <v>-2243</v>
      </c>
      <c r="S228" s="10"/>
      <c r="T228" s="9">
        <v>13500</v>
      </c>
    </row>
    <row r="229" spans="1:20" ht="16.5" outlineLevel="4" thickBot="1">
      <c r="A229" s="11">
        <v>0</v>
      </c>
      <c r="B229" s="10"/>
      <c r="C229" s="11">
        <v>0</v>
      </c>
      <c r="D229" s="10"/>
      <c r="E229" s="11">
        <f>A229-C229</f>
        <v>0</v>
      </c>
      <c r="F229" s="3"/>
      <c r="G229" s="3"/>
      <c r="H229" s="3"/>
      <c r="I229" s="3"/>
      <c r="J229" s="3"/>
      <c r="K229" s="3"/>
      <c r="L229" s="3"/>
      <c r="M229" s="3" t="s">
        <v>231</v>
      </c>
      <c r="N229" s="11">
        <v>583</v>
      </c>
      <c r="O229" s="10"/>
      <c r="P229" s="11">
        <v>500</v>
      </c>
      <c r="Q229" s="10"/>
      <c r="R229" s="11">
        <f>N229-P229</f>
        <v>83</v>
      </c>
      <c r="S229" s="10"/>
      <c r="T229" s="11">
        <v>500</v>
      </c>
    </row>
    <row r="230" spans="1:20" outlineLevel="3">
      <c r="A230" s="9">
        <f>ROUND(SUM(A227:A229),5)</f>
        <v>1206</v>
      </c>
      <c r="B230" s="10"/>
      <c r="C230" s="9">
        <f>ROUND(SUM(C227:C229),5)</f>
        <v>1180</v>
      </c>
      <c r="D230" s="10"/>
      <c r="E230" s="9">
        <f>A230-C230</f>
        <v>26</v>
      </c>
      <c r="F230" s="3"/>
      <c r="G230" s="3"/>
      <c r="H230" s="3"/>
      <c r="I230" s="3"/>
      <c r="J230" s="3"/>
      <c r="K230" s="3"/>
      <c r="L230" s="3" t="s">
        <v>232</v>
      </c>
      <c r="M230" s="3"/>
      <c r="N230" s="9">
        <f>ROUND(SUM(N227:N229),5)</f>
        <v>7780</v>
      </c>
      <c r="O230" s="10"/>
      <c r="P230" s="9">
        <f>ROUND(SUM(P227:P229),5)</f>
        <v>9940</v>
      </c>
      <c r="Q230" s="10"/>
      <c r="R230" s="9">
        <f>N230-P230</f>
        <v>-2160</v>
      </c>
      <c r="S230" s="10"/>
      <c r="T230" s="9">
        <f>ROUND(SUM(T227:T229),5)</f>
        <v>14000</v>
      </c>
    </row>
    <row r="231" spans="1:20" outlineLevel="4">
      <c r="A231" s="9"/>
      <c r="B231" s="10"/>
      <c r="C231" s="9"/>
      <c r="D231" s="10"/>
      <c r="E231" s="9"/>
      <c r="F231" s="3"/>
      <c r="G231" s="3"/>
      <c r="H231" s="3"/>
      <c r="I231" s="3"/>
      <c r="J231" s="3"/>
      <c r="K231" s="3"/>
      <c r="L231" s="3" t="s">
        <v>233</v>
      </c>
      <c r="M231" s="3"/>
      <c r="N231" s="9"/>
      <c r="O231" s="10"/>
      <c r="P231" s="9"/>
      <c r="Q231" s="10"/>
      <c r="R231" s="9"/>
      <c r="S231" s="10"/>
      <c r="T231" s="9"/>
    </row>
    <row r="232" spans="1:20" outlineLevel="4">
      <c r="A232" s="9">
        <v>5430</v>
      </c>
      <c r="B232" s="10"/>
      <c r="C232" s="9">
        <v>5611</v>
      </c>
      <c r="D232" s="10"/>
      <c r="E232" s="9">
        <f t="shared" si="52"/>
        <v>-181</v>
      </c>
      <c r="F232" s="3"/>
      <c r="G232" s="3"/>
      <c r="H232" s="3"/>
      <c r="I232" s="3"/>
      <c r="J232" s="3"/>
      <c r="K232" s="3"/>
      <c r="L232" s="3"/>
      <c r="M232" s="3" t="s">
        <v>234</v>
      </c>
      <c r="N232" s="9">
        <v>207023</v>
      </c>
      <c r="O232" s="10"/>
      <c r="P232" s="9">
        <v>279659</v>
      </c>
      <c r="Q232" s="10"/>
      <c r="R232" s="9">
        <f t="shared" si="53"/>
        <v>-72636</v>
      </c>
      <c r="S232" s="10"/>
      <c r="T232" s="9">
        <v>298500</v>
      </c>
    </row>
    <row r="233" spans="1:20" ht="16.5" outlineLevel="4" thickBot="1">
      <c r="A233" s="11">
        <v>765</v>
      </c>
      <c r="B233" s="10"/>
      <c r="C233" s="11">
        <v>585</v>
      </c>
      <c r="D233" s="10"/>
      <c r="E233" s="11">
        <f>A233-C233</f>
        <v>180</v>
      </c>
      <c r="F233" s="3"/>
      <c r="G233" s="3"/>
      <c r="H233" s="3"/>
      <c r="I233" s="3"/>
      <c r="J233" s="3"/>
      <c r="K233" s="3"/>
      <c r="L233" s="3"/>
      <c r="M233" s="3" t="s">
        <v>235</v>
      </c>
      <c r="N233" s="11">
        <v>18693</v>
      </c>
      <c r="O233" s="10"/>
      <c r="P233" s="11">
        <v>27614</v>
      </c>
      <c r="Q233" s="10"/>
      <c r="R233" s="11">
        <f>N233-P233</f>
        <v>-8921</v>
      </c>
      <c r="S233" s="10"/>
      <c r="T233" s="11">
        <v>29500</v>
      </c>
    </row>
    <row r="234" spans="1:20" outlineLevel="3">
      <c r="A234" s="9">
        <f>ROUND(SUM(A231:A233),5)</f>
        <v>6195</v>
      </c>
      <c r="B234" s="10"/>
      <c r="C234" s="9">
        <f>ROUND(SUM(C231:C233),5)</f>
        <v>6196</v>
      </c>
      <c r="D234" s="10"/>
      <c r="E234" s="9">
        <f>A234-C234</f>
        <v>-1</v>
      </c>
      <c r="F234" s="3"/>
      <c r="G234" s="3"/>
      <c r="H234" s="3"/>
      <c r="I234" s="3"/>
      <c r="J234" s="3"/>
      <c r="K234" s="3"/>
      <c r="L234" s="3" t="s">
        <v>236</v>
      </c>
      <c r="M234" s="3"/>
      <c r="N234" s="9">
        <f>ROUND(SUM(N231:N233),5)</f>
        <v>225716</v>
      </c>
      <c r="O234" s="10"/>
      <c r="P234" s="9">
        <f>ROUND(SUM(P231:P233),5)</f>
        <v>307273</v>
      </c>
      <c r="Q234" s="10"/>
      <c r="R234" s="9">
        <f>N234-P234</f>
        <v>-81557</v>
      </c>
      <c r="S234" s="10"/>
      <c r="T234" s="9">
        <f>ROUND(SUM(T231:T233),5)</f>
        <v>328000</v>
      </c>
    </row>
    <row r="235" spans="1:20" outlineLevel="4">
      <c r="A235" s="9"/>
      <c r="B235" s="10"/>
      <c r="C235" s="9"/>
      <c r="D235" s="10"/>
      <c r="E235" s="9"/>
      <c r="F235" s="3"/>
      <c r="G235" s="3"/>
      <c r="H235" s="3"/>
      <c r="I235" s="3"/>
      <c r="J235" s="3"/>
      <c r="K235" s="3"/>
      <c r="L235" s="3" t="s">
        <v>237</v>
      </c>
      <c r="M235" s="3"/>
      <c r="N235" s="9"/>
      <c r="O235" s="10"/>
      <c r="P235" s="9"/>
      <c r="Q235" s="10"/>
      <c r="R235" s="9"/>
      <c r="S235" s="10"/>
      <c r="T235" s="9"/>
    </row>
    <row r="236" spans="1:20" outlineLevel="4">
      <c r="A236" s="9">
        <v>2746</v>
      </c>
      <c r="B236" s="10"/>
      <c r="C236" s="9"/>
      <c r="D236" s="10"/>
      <c r="E236" s="9">
        <f t="shared" ref="E236" si="54">A236-C236</f>
        <v>2746</v>
      </c>
      <c r="F236" s="3"/>
      <c r="G236" s="3"/>
      <c r="H236" s="3"/>
      <c r="I236" s="3"/>
      <c r="J236" s="3"/>
      <c r="K236" s="3"/>
      <c r="L236" s="3"/>
      <c r="M236" s="3" t="s">
        <v>238</v>
      </c>
      <c r="N236" s="9">
        <v>76372</v>
      </c>
      <c r="O236" s="10"/>
      <c r="P236" s="9"/>
      <c r="Q236" s="10"/>
      <c r="R236" s="9">
        <f t="shared" ref="R236" si="55">N236-P236</f>
        <v>76372</v>
      </c>
      <c r="S236" s="10"/>
      <c r="T236" s="9"/>
    </row>
    <row r="237" spans="1:20" ht="16.5" outlineLevel="4" thickBot="1">
      <c r="A237" s="12">
        <v>263</v>
      </c>
      <c r="B237" s="10"/>
      <c r="C237" s="9"/>
      <c r="D237" s="10"/>
      <c r="E237" s="9">
        <f>A237-C237</f>
        <v>263</v>
      </c>
      <c r="F237" s="3"/>
      <c r="G237" s="3"/>
      <c r="H237" s="3"/>
      <c r="I237" s="3"/>
      <c r="J237" s="3"/>
      <c r="K237" s="3"/>
      <c r="L237" s="3"/>
      <c r="M237" s="3" t="s">
        <v>239</v>
      </c>
      <c r="N237" s="12">
        <v>6809</v>
      </c>
      <c r="O237" s="10"/>
      <c r="P237" s="9"/>
      <c r="Q237" s="10"/>
      <c r="R237" s="11">
        <f>N237-P237</f>
        <v>6809</v>
      </c>
      <c r="S237" s="10"/>
      <c r="T237" s="9"/>
    </row>
    <row r="238" spans="1:20" ht="16.5" outlineLevel="4" thickBot="1">
      <c r="A238" s="12">
        <v>-10025</v>
      </c>
      <c r="B238" s="10"/>
      <c r="C238" s="9"/>
      <c r="D238" s="10"/>
      <c r="E238" s="9">
        <f>A238-C238</f>
        <v>-10025</v>
      </c>
      <c r="F238" s="3"/>
      <c r="G238" s="3"/>
      <c r="H238" s="3"/>
      <c r="I238" s="3"/>
      <c r="J238" s="3"/>
      <c r="K238" s="3"/>
      <c r="L238" s="3"/>
      <c r="M238" s="3" t="s">
        <v>310</v>
      </c>
      <c r="N238" s="12">
        <v>-10025</v>
      </c>
      <c r="O238" s="10"/>
      <c r="P238" s="9"/>
      <c r="Q238" s="10"/>
      <c r="R238" s="11">
        <f>N238-P238</f>
        <v>-10025</v>
      </c>
      <c r="S238" s="10"/>
      <c r="T238" s="9"/>
    </row>
    <row r="239" spans="1:20" ht="16.5" outlineLevel="3" thickBot="1">
      <c r="A239" s="14">
        <f>ROUND(SUM(A235:A238),5)</f>
        <v>-7016</v>
      </c>
      <c r="B239" s="10"/>
      <c r="C239" s="14">
        <f>ROUND(SUM(C235:C238),5)</f>
        <v>0</v>
      </c>
      <c r="D239" s="10"/>
      <c r="E239" s="14">
        <f>ROUND(SUM(E235:E238),5)</f>
        <v>-7016</v>
      </c>
      <c r="F239" s="3"/>
      <c r="G239" s="3"/>
      <c r="H239" s="3"/>
      <c r="I239" s="3"/>
      <c r="J239" s="3"/>
      <c r="K239" s="3"/>
      <c r="L239" s="3" t="s">
        <v>240</v>
      </c>
      <c r="M239" s="3"/>
      <c r="N239" s="14">
        <f>ROUND(SUM(N235:N238),5)</f>
        <v>73156</v>
      </c>
      <c r="O239" s="10"/>
      <c r="P239" s="14">
        <f>ROUND(SUM(P235:P238),5)</f>
        <v>0</v>
      </c>
      <c r="Q239" s="10"/>
      <c r="R239" s="14">
        <f>ROUND(SUM(R235:R238),5)</f>
        <v>73156</v>
      </c>
      <c r="S239" s="10"/>
      <c r="T239" s="12"/>
    </row>
    <row r="240" spans="1:20" ht="16.5" outlineLevel="2" thickBot="1">
      <c r="A240" s="13">
        <f>ROUND(SUM(A223:A226)+A230+A234+A239,5)</f>
        <v>645</v>
      </c>
      <c r="B240" s="10"/>
      <c r="C240" s="13">
        <f>ROUND(SUM(C223:C226)+C230+C234+C239,5)</f>
        <v>7808</v>
      </c>
      <c r="D240" s="10"/>
      <c r="E240" s="11">
        <f>A240-C240</f>
        <v>-7163</v>
      </c>
      <c r="F240" s="3"/>
      <c r="G240" s="3"/>
      <c r="H240" s="3"/>
      <c r="I240" s="3"/>
      <c r="J240" s="3"/>
      <c r="K240" s="3" t="s">
        <v>241</v>
      </c>
      <c r="L240" s="3"/>
      <c r="M240" s="3"/>
      <c r="N240" s="13">
        <f>ROUND(SUM(N223:N226)+N230+N234+N239,5)</f>
        <v>310110</v>
      </c>
      <c r="O240" s="10"/>
      <c r="P240" s="13">
        <f>ROUND(SUM(P223:P226)+P230+P234+P239,5)</f>
        <v>324913</v>
      </c>
      <c r="Q240" s="10"/>
      <c r="R240" s="11">
        <f>N240-P240</f>
        <v>-14803</v>
      </c>
      <c r="S240" s="10"/>
      <c r="T240" s="13">
        <f>ROUND(SUM(T223:T226)+T230+T234+T239,5)</f>
        <v>349700</v>
      </c>
    </row>
    <row r="241" spans="1:20" outlineLevel="1">
      <c r="A241" s="22">
        <f>ROUND(A222+A240,5)</f>
        <v>645</v>
      </c>
      <c r="B241" s="23"/>
      <c r="C241" s="22">
        <f>ROUND(C222+C240,5)</f>
        <v>7808</v>
      </c>
      <c r="D241" s="23"/>
      <c r="E241" s="22">
        <f>A241-C241</f>
        <v>-7163</v>
      </c>
      <c r="F241" s="23"/>
      <c r="G241" s="23"/>
      <c r="H241" s="23"/>
      <c r="I241" s="23"/>
      <c r="J241" s="23" t="s">
        <v>242</v>
      </c>
      <c r="K241" s="23"/>
      <c r="L241" s="23"/>
      <c r="M241" s="23"/>
      <c r="N241" s="22">
        <f>ROUND(N222+N240,5)</f>
        <v>310110</v>
      </c>
      <c r="O241" s="23"/>
      <c r="P241" s="22">
        <f>ROUND(P222+P240,5)</f>
        <v>324913</v>
      </c>
      <c r="Q241" s="23"/>
      <c r="R241" s="22">
        <f>N241-P241</f>
        <v>-14803</v>
      </c>
      <c r="S241" s="23"/>
      <c r="T241" s="22">
        <f>ROUND(T222+T240,5)</f>
        <v>349700</v>
      </c>
    </row>
    <row r="242" spans="1:20" outlineLevel="2">
      <c r="A242" s="9"/>
      <c r="B242" s="10"/>
      <c r="C242" s="9"/>
      <c r="D242" s="10"/>
      <c r="E242" s="9"/>
      <c r="F242" s="3"/>
      <c r="G242" s="3"/>
      <c r="H242" s="3"/>
      <c r="I242" s="3"/>
      <c r="J242" s="3" t="s">
        <v>243</v>
      </c>
      <c r="K242" s="3"/>
      <c r="L242" s="3"/>
      <c r="M242" s="3"/>
      <c r="N242" s="9"/>
      <c r="O242" s="10"/>
      <c r="P242" s="9"/>
      <c r="Q242" s="10"/>
      <c r="R242" s="9"/>
      <c r="S242" s="10"/>
      <c r="T242" s="9"/>
    </row>
    <row r="243" spans="1:20" outlineLevel="2">
      <c r="A243" s="9">
        <v>0</v>
      </c>
      <c r="B243" s="10"/>
      <c r="C243" s="9">
        <v>0</v>
      </c>
      <c r="D243" s="10"/>
      <c r="E243" s="9">
        <f t="shared" ref="E243:E248" si="56">A243-C243</f>
        <v>0</v>
      </c>
      <c r="F243" s="3"/>
      <c r="G243" s="3"/>
      <c r="H243" s="3"/>
      <c r="I243" s="3"/>
      <c r="J243" s="3"/>
      <c r="K243" s="3" t="s">
        <v>244</v>
      </c>
      <c r="L243" s="3"/>
      <c r="M243" s="3"/>
      <c r="N243" s="9">
        <v>3681</v>
      </c>
      <c r="O243" s="10"/>
      <c r="P243" s="9">
        <v>21000</v>
      </c>
      <c r="Q243" s="10"/>
      <c r="R243" s="9">
        <f t="shared" ref="R243:R248" si="57">N243-P243</f>
        <v>-17319</v>
      </c>
      <c r="S243" s="10"/>
      <c r="T243" s="9">
        <v>21000</v>
      </c>
    </row>
    <row r="244" spans="1:20" outlineLevel="2">
      <c r="A244" s="9">
        <v>-17335</v>
      </c>
      <c r="B244" s="10"/>
      <c r="C244" s="9">
        <v>0</v>
      </c>
      <c r="D244" s="10"/>
      <c r="E244" s="9">
        <f t="shared" si="56"/>
        <v>-17335</v>
      </c>
      <c r="F244" s="3"/>
      <c r="G244" s="3"/>
      <c r="H244" s="3"/>
      <c r="I244" s="3"/>
      <c r="J244" s="3"/>
      <c r="K244" s="3" t="s">
        <v>245</v>
      </c>
      <c r="L244" s="3"/>
      <c r="M244" s="3"/>
      <c r="N244" s="9">
        <v>0</v>
      </c>
      <c r="O244" s="10"/>
      <c r="P244" s="9">
        <v>0</v>
      </c>
      <c r="Q244" s="10"/>
      <c r="R244" s="9">
        <f t="shared" si="57"/>
        <v>0</v>
      </c>
      <c r="S244" s="10"/>
      <c r="T244" s="9">
        <v>5000</v>
      </c>
    </row>
    <row r="245" spans="1:20" outlineLevel="2">
      <c r="A245" s="9">
        <v>0</v>
      </c>
      <c r="B245" s="10"/>
      <c r="C245" s="9">
        <v>0</v>
      </c>
      <c r="D245" s="10"/>
      <c r="E245" s="9">
        <f t="shared" si="56"/>
        <v>0</v>
      </c>
      <c r="F245" s="3"/>
      <c r="G245" s="3"/>
      <c r="H245" s="3"/>
      <c r="I245" s="3"/>
      <c r="J245" s="3"/>
      <c r="K245" s="3" t="s">
        <v>246</v>
      </c>
      <c r="L245" s="3"/>
      <c r="M245" s="3"/>
      <c r="N245" s="9">
        <v>2013</v>
      </c>
      <c r="O245" s="10"/>
      <c r="P245" s="9">
        <v>0</v>
      </c>
      <c r="Q245" s="10"/>
      <c r="R245" s="9">
        <f t="shared" si="57"/>
        <v>2013</v>
      </c>
      <c r="S245" s="10"/>
      <c r="T245" s="9">
        <v>16000</v>
      </c>
    </row>
    <row r="246" spans="1:20" outlineLevel="2">
      <c r="A246" s="9">
        <v>1118</v>
      </c>
      <c r="B246" s="10"/>
      <c r="C246" s="9">
        <v>70</v>
      </c>
      <c r="D246" s="10"/>
      <c r="E246" s="9">
        <f t="shared" si="56"/>
        <v>1048</v>
      </c>
      <c r="F246" s="3"/>
      <c r="G246" s="3"/>
      <c r="H246" s="3"/>
      <c r="I246" s="3"/>
      <c r="J246" s="3"/>
      <c r="K246" s="3" t="s">
        <v>247</v>
      </c>
      <c r="L246" s="3"/>
      <c r="M246" s="3"/>
      <c r="N246" s="9">
        <v>4356</v>
      </c>
      <c r="O246" s="10"/>
      <c r="P246" s="9">
        <v>2186</v>
      </c>
      <c r="Q246" s="10"/>
      <c r="R246" s="9">
        <f t="shared" si="57"/>
        <v>2170</v>
      </c>
      <c r="S246" s="10"/>
      <c r="T246" s="9">
        <v>2500</v>
      </c>
    </row>
    <row r="247" spans="1:20" outlineLevel="2">
      <c r="A247" s="9">
        <v>5700</v>
      </c>
      <c r="B247" s="10"/>
      <c r="C247" s="9">
        <v>959</v>
      </c>
      <c r="D247" s="10"/>
      <c r="E247" s="9">
        <f t="shared" si="56"/>
        <v>4741</v>
      </c>
      <c r="F247" s="3"/>
      <c r="G247" s="3"/>
      <c r="H247" s="3"/>
      <c r="I247" s="3"/>
      <c r="J247" s="3"/>
      <c r="K247" s="3" t="s">
        <v>248</v>
      </c>
      <c r="L247" s="3"/>
      <c r="M247" s="3"/>
      <c r="N247" s="9">
        <v>26814</v>
      </c>
      <c r="O247" s="10"/>
      <c r="P247" s="9">
        <v>10000</v>
      </c>
      <c r="Q247" s="10"/>
      <c r="R247" s="9">
        <f t="shared" si="57"/>
        <v>16814</v>
      </c>
      <c r="S247" s="10"/>
      <c r="T247" s="9">
        <v>10000</v>
      </c>
    </row>
    <row r="248" spans="1:20" outlineLevel="2">
      <c r="A248" s="9">
        <v>0</v>
      </c>
      <c r="B248" s="10"/>
      <c r="C248" s="9">
        <v>12500</v>
      </c>
      <c r="D248" s="10"/>
      <c r="E248" s="9">
        <f t="shared" si="56"/>
        <v>-12500</v>
      </c>
      <c r="F248" s="3"/>
      <c r="G248" s="3"/>
      <c r="H248" s="3"/>
      <c r="I248" s="3"/>
      <c r="J248" s="3"/>
      <c r="K248" s="3" t="s">
        <v>249</v>
      </c>
      <c r="L248" s="3"/>
      <c r="M248" s="3"/>
      <c r="N248" s="9">
        <v>0</v>
      </c>
      <c r="O248" s="10"/>
      <c r="P248" s="9">
        <v>25000</v>
      </c>
      <c r="Q248" s="10"/>
      <c r="R248" s="9">
        <f t="shared" si="57"/>
        <v>-25000</v>
      </c>
      <c r="S248" s="10"/>
      <c r="T248" s="9">
        <v>25000</v>
      </c>
    </row>
    <row r="249" spans="1:20" ht="16.5" outlineLevel="2" thickBot="1">
      <c r="A249" s="11">
        <v>0</v>
      </c>
      <c r="B249" s="10"/>
      <c r="C249" s="11">
        <v>0</v>
      </c>
      <c r="D249" s="10"/>
      <c r="E249" s="11">
        <f>A249-C249</f>
        <v>0</v>
      </c>
      <c r="F249" s="3"/>
      <c r="G249" s="3"/>
      <c r="H249" s="3"/>
      <c r="I249" s="3"/>
      <c r="J249" s="3"/>
      <c r="K249" s="3" t="s">
        <v>250</v>
      </c>
      <c r="L249" s="3"/>
      <c r="M249" s="3"/>
      <c r="N249" s="11">
        <v>0</v>
      </c>
      <c r="O249" s="10"/>
      <c r="P249" s="11">
        <v>0</v>
      </c>
      <c r="Q249" s="10"/>
      <c r="R249" s="11">
        <f>N249-P249</f>
        <v>0</v>
      </c>
      <c r="S249" s="10"/>
      <c r="T249" s="11">
        <v>22499</v>
      </c>
    </row>
    <row r="250" spans="1:20" outlineLevel="1">
      <c r="A250" s="22">
        <f>ROUND(SUM(A242:A249),5)</f>
        <v>-10517</v>
      </c>
      <c r="B250" s="23"/>
      <c r="C250" s="22">
        <f>ROUND(SUM(C242:C249),5)</f>
        <v>13529</v>
      </c>
      <c r="D250" s="23"/>
      <c r="E250" s="22">
        <f>A250-C250</f>
        <v>-24046</v>
      </c>
      <c r="F250" s="23"/>
      <c r="G250" s="23"/>
      <c r="H250" s="23"/>
      <c r="I250" s="23"/>
      <c r="J250" s="23" t="s">
        <v>251</v>
      </c>
      <c r="K250" s="23"/>
      <c r="L250" s="23"/>
      <c r="M250" s="23"/>
      <c r="N250" s="22">
        <f>ROUND(SUM(N242:N249),5)</f>
        <v>36864</v>
      </c>
      <c r="O250" s="23"/>
      <c r="P250" s="22">
        <f>ROUND(SUM(P242:P249),5)</f>
        <v>58186</v>
      </c>
      <c r="Q250" s="23"/>
      <c r="R250" s="22">
        <f>N250-P250</f>
        <v>-21322</v>
      </c>
      <c r="S250" s="23"/>
      <c r="T250" s="22">
        <f>ROUND(SUM(T242:T249),5)</f>
        <v>101999</v>
      </c>
    </row>
    <row r="251" spans="1:20" ht="16.5" outlineLevel="1" thickBot="1">
      <c r="A251" s="12">
        <v>183</v>
      </c>
      <c r="B251" s="10"/>
      <c r="C251" s="12"/>
      <c r="D251" s="10"/>
      <c r="E251" s="12"/>
      <c r="F251" s="3"/>
      <c r="G251" s="3"/>
      <c r="H251" s="3"/>
      <c r="I251" s="3"/>
      <c r="J251" s="3" t="s">
        <v>252</v>
      </c>
      <c r="K251" s="3"/>
      <c r="L251" s="3"/>
      <c r="M251" s="3"/>
      <c r="N251" s="12">
        <v>228</v>
      </c>
      <c r="O251" s="10"/>
      <c r="P251" s="12"/>
      <c r="Q251" s="10"/>
      <c r="R251" s="12"/>
      <c r="S251" s="10"/>
      <c r="T251" s="12"/>
    </row>
    <row r="252" spans="1:20" ht="16.5" thickBot="1">
      <c r="A252" s="20">
        <f>A95+A131+A159+A175+A193+A210+A221+A241+A250+A251</f>
        <v>217675</v>
      </c>
      <c r="B252" s="21"/>
      <c r="C252" s="20">
        <f>ROUND(C56+SUM(C95:C96)+C131+C159+C175+C193+C210+C221+C241+SUM(C250:C251),5)</f>
        <v>235585</v>
      </c>
      <c r="D252" s="21"/>
      <c r="E252" s="20">
        <f>A252-C252</f>
        <v>-17910</v>
      </c>
      <c r="F252" s="21"/>
      <c r="G252" s="21"/>
      <c r="H252" s="21"/>
      <c r="I252" s="21" t="s">
        <v>253</v>
      </c>
      <c r="J252" s="21"/>
      <c r="K252" s="21"/>
      <c r="L252" s="21"/>
      <c r="M252" s="21"/>
      <c r="N252" s="20">
        <f>N95+N131+N159+N175+N193+N210+N221+N241+N250+N251</f>
        <v>2183793</v>
      </c>
      <c r="O252" s="21"/>
      <c r="P252" s="20">
        <f>ROUND(P56+SUM(P95:P96)+P131+P159+P175+P193+P210+P221+P241+SUM(P250:P251),5)</f>
        <v>2201620</v>
      </c>
      <c r="Q252" s="21"/>
      <c r="R252" s="20">
        <f>N252-P252</f>
        <v>-17827</v>
      </c>
      <c r="S252" s="21"/>
      <c r="T252" s="20">
        <f>ROUND(T56+SUM(T95:T96)+T131+T159+T175+T193+T210+T221+T241+SUM(T250:T251),5)</f>
        <v>2914000</v>
      </c>
    </row>
    <row r="253" spans="1:20">
      <c r="A253" s="24">
        <f>ROUND(A3+A55-A252,5)</f>
        <v>-4173</v>
      </c>
      <c r="B253" s="21"/>
      <c r="C253" s="24">
        <f>ROUND(C3+C55-C252,5)</f>
        <v>-115231</v>
      </c>
      <c r="D253" s="21"/>
      <c r="E253" s="24">
        <f>A253-C253</f>
        <v>111058</v>
      </c>
      <c r="F253" s="21"/>
      <c r="G253" s="21" t="s">
        <v>254</v>
      </c>
      <c r="H253" s="21"/>
      <c r="I253" s="21"/>
      <c r="J253" s="21"/>
      <c r="K253" s="21"/>
      <c r="L253" s="21"/>
      <c r="M253" s="21"/>
      <c r="N253" s="24">
        <f>ROUND(N3+N55-N252,5)</f>
        <v>413169</v>
      </c>
      <c r="O253" s="21"/>
      <c r="P253" s="24">
        <f>ROUND(P3+P55-P252,5)</f>
        <v>136966</v>
      </c>
      <c r="Q253" s="21"/>
      <c r="R253" s="24">
        <f>N253-P253</f>
        <v>276203</v>
      </c>
      <c r="S253" s="21"/>
      <c r="T253" s="24">
        <f>ROUND(T3+T55-T252,5)</f>
        <v>0</v>
      </c>
    </row>
    <row r="254" spans="1:20" outlineLevel="1">
      <c r="A254" s="9"/>
      <c r="B254" s="10"/>
      <c r="C254" s="9"/>
      <c r="D254" s="10"/>
      <c r="E254" s="9"/>
      <c r="F254" s="3"/>
      <c r="G254" s="3" t="s">
        <v>255</v>
      </c>
      <c r="H254" s="3"/>
      <c r="I254" s="3"/>
      <c r="J254" s="3"/>
      <c r="K254" s="3"/>
      <c r="L254" s="3"/>
      <c r="M254" s="3"/>
      <c r="N254" s="9"/>
      <c r="O254" s="10"/>
      <c r="P254" s="9"/>
      <c r="Q254" s="10"/>
      <c r="R254" s="9"/>
      <c r="S254" s="10"/>
      <c r="T254" s="9"/>
    </row>
    <row r="255" spans="1:20" outlineLevel="2">
      <c r="A255" s="9"/>
      <c r="B255" s="10"/>
      <c r="C255" s="9"/>
      <c r="D255" s="10"/>
      <c r="E255" s="9"/>
      <c r="F255" s="3"/>
      <c r="G255" s="3"/>
      <c r="H255" s="3" t="s">
        <v>256</v>
      </c>
      <c r="I255" s="3"/>
      <c r="J255" s="3"/>
      <c r="K255" s="3"/>
      <c r="L255" s="3"/>
      <c r="M255" s="3"/>
      <c r="N255" s="9"/>
      <c r="O255" s="10"/>
      <c r="P255" s="9"/>
      <c r="Q255" s="10"/>
      <c r="R255" s="9"/>
      <c r="S255" s="10"/>
      <c r="T255" s="9"/>
    </row>
    <row r="256" spans="1:20" outlineLevel="3">
      <c r="A256" s="9"/>
      <c r="B256" s="10"/>
      <c r="C256" s="9"/>
      <c r="D256" s="10"/>
      <c r="E256" s="9"/>
      <c r="F256" s="3"/>
      <c r="G256" s="3"/>
      <c r="H256" s="3"/>
      <c r="I256" s="3" t="s">
        <v>257</v>
      </c>
      <c r="J256" s="3"/>
      <c r="K256" s="3"/>
      <c r="L256" s="3"/>
      <c r="M256" s="3"/>
      <c r="N256" s="9"/>
      <c r="O256" s="10"/>
      <c r="P256" s="9"/>
      <c r="Q256" s="10"/>
      <c r="R256" s="9"/>
      <c r="S256" s="10"/>
      <c r="T256" s="9"/>
    </row>
    <row r="257" spans="1:20" outlineLevel="3">
      <c r="A257" s="9">
        <v>0</v>
      </c>
      <c r="B257" s="10"/>
      <c r="C257" s="9"/>
      <c r="D257" s="10"/>
      <c r="E257" s="9">
        <f t="shared" ref="E257:E260" si="58">A257-C257</f>
        <v>0</v>
      </c>
      <c r="F257" s="3"/>
      <c r="G257" s="3"/>
      <c r="H257" s="3"/>
      <c r="I257" s="3"/>
      <c r="J257" s="3" t="s">
        <v>258</v>
      </c>
      <c r="K257" s="3"/>
      <c r="L257" s="3"/>
      <c r="M257" s="3"/>
      <c r="N257" s="9">
        <v>2000</v>
      </c>
      <c r="O257" s="10"/>
      <c r="P257" s="9"/>
      <c r="Q257" s="10"/>
      <c r="R257" s="9">
        <f t="shared" ref="R257:R260" si="59">N257-P257</f>
        <v>2000</v>
      </c>
      <c r="S257" s="10"/>
      <c r="T257" s="9"/>
    </row>
    <row r="258" spans="1:20" outlineLevel="3">
      <c r="A258" s="9">
        <v>0</v>
      </c>
      <c r="B258" s="10"/>
      <c r="C258" s="9"/>
      <c r="D258" s="10"/>
      <c r="E258" s="9">
        <f t="shared" si="58"/>
        <v>0</v>
      </c>
      <c r="F258" s="3"/>
      <c r="G258" s="3"/>
      <c r="H258" s="3"/>
      <c r="I258" s="3"/>
      <c r="J258" s="3" t="s">
        <v>259</v>
      </c>
      <c r="K258" s="3"/>
      <c r="L258" s="3"/>
      <c r="M258" s="3"/>
      <c r="N258" s="9">
        <v>26123</v>
      </c>
      <c r="O258" s="10"/>
      <c r="P258" s="9"/>
      <c r="Q258" s="10"/>
      <c r="R258" s="9">
        <f t="shared" si="59"/>
        <v>26123</v>
      </c>
      <c r="S258" s="10"/>
      <c r="T258" s="9"/>
    </row>
    <row r="259" spans="1:20" outlineLevel="3">
      <c r="A259" s="9">
        <v>0</v>
      </c>
      <c r="B259" s="10"/>
      <c r="C259" s="9">
        <v>0</v>
      </c>
      <c r="D259" s="10"/>
      <c r="E259" s="9">
        <f t="shared" si="58"/>
        <v>0</v>
      </c>
      <c r="F259" s="3"/>
      <c r="G259" s="3"/>
      <c r="H259" s="3"/>
      <c r="I259" s="3"/>
      <c r="J259" s="3" t="s">
        <v>260</v>
      </c>
      <c r="K259" s="3"/>
      <c r="L259" s="3"/>
      <c r="M259" s="3"/>
      <c r="N259" s="9">
        <v>-26176</v>
      </c>
      <c r="O259" s="10"/>
      <c r="P259" s="9">
        <v>-26124</v>
      </c>
      <c r="Q259" s="10"/>
      <c r="R259" s="9">
        <f t="shared" si="59"/>
        <v>-52</v>
      </c>
      <c r="S259" s="10"/>
      <c r="T259" s="9">
        <v>-52248</v>
      </c>
    </row>
    <row r="260" spans="1:20" outlineLevel="3">
      <c r="A260" s="9">
        <v>242</v>
      </c>
      <c r="B260" s="10"/>
      <c r="C260" s="9"/>
      <c r="D260" s="10"/>
      <c r="E260" s="9">
        <f t="shared" si="58"/>
        <v>242</v>
      </c>
      <c r="F260" s="3"/>
      <c r="G260" s="3"/>
      <c r="H260" s="3"/>
      <c r="I260" s="3"/>
      <c r="J260" s="3" t="s">
        <v>261</v>
      </c>
      <c r="K260" s="3"/>
      <c r="L260" s="3"/>
      <c r="M260" s="3"/>
      <c r="N260" s="9">
        <v>2142</v>
      </c>
      <c r="O260" s="10"/>
      <c r="P260" s="9"/>
      <c r="Q260" s="10"/>
      <c r="R260" s="9">
        <f t="shared" si="59"/>
        <v>2142</v>
      </c>
      <c r="S260" s="10"/>
      <c r="T260" s="9"/>
    </row>
    <row r="261" spans="1:20" ht="16.5" outlineLevel="3" thickBot="1">
      <c r="A261" s="11">
        <v>0</v>
      </c>
      <c r="B261" s="10"/>
      <c r="C261" s="11"/>
      <c r="D261" s="10"/>
      <c r="E261" s="11">
        <f>A261-C261</f>
        <v>0</v>
      </c>
      <c r="F261" s="3"/>
      <c r="G261" s="3"/>
      <c r="H261" s="3"/>
      <c r="I261" s="3"/>
      <c r="J261" s="3" t="s">
        <v>262</v>
      </c>
      <c r="K261" s="3"/>
      <c r="L261" s="3"/>
      <c r="M261" s="3"/>
      <c r="N261" s="11">
        <v>-7586</v>
      </c>
      <c r="O261" s="10"/>
      <c r="P261" s="11"/>
      <c r="Q261" s="10"/>
      <c r="R261" s="11">
        <f>N261-P261</f>
        <v>-7586</v>
      </c>
      <c r="S261" s="10"/>
      <c r="T261" s="11"/>
    </row>
    <row r="262" spans="1:20" outlineLevel="2">
      <c r="A262" s="9">
        <f>ROUND(SUM(A256:A261),5)</f>
        <v>242</v>
      </c>
      <c r="B262" s="10"/>
      <c r="C262" s="9">
        <f>ROUND(SUM(C256:C261),5)</f>
        <v>0</v>
      </c>
      <c r="D262" s="10"/>
      <c r="E262" s="9">
        <f>A262-C262</f>
        <v>242</v>
      </c>
      <c r="F262" s="3"/>
      <c r="G262" s="3"/>
      <c r="H262" s="3"/>
      <c r="I262" s="3" t="s">
        <v>263</v>
      </c>
      <c r="J262" s="3"/>
      <c r="K262" s="3"/>
      <c r="L262" s="3"/>
      <c r="M262" s="3"/>
      <c r="N262" s="9">
        <f>ROUND(SUM(N256:N261),5)</f>
        <v>-3497</v>
      </c>
      <c r="O262" s="10"/>
      <c r="P262" s="9">
        <f>ROUND(SUM(P256:P261),5)</f>
        <v>-26124</v>
      </c>
      <c r="Q262" s="10"/>
      <c r="R262" s="9">
        <f>N262-P262</f>
        <v>22627</v>
      </c>
      <c r="S262" s="10"/>
      <c r="T262" s="9">
        <f>ROUND(SUM(T256:T261),5)</f>
        <v>-52248</v>
      </c>
    </row>
    <row r="263" spans="1:20" outlineLevel="3">
      <c r="A263" s="9"/>
      <c r="B263" s="10"/>
      <c r="C263" s="9"/>
      <c r="D263" s="10"/>
      <c r="E263" s="9"/>
      <c r="F263" s="3"/>
      <c r="G263" s="3"/>
      <c r="H263" s="3"/>
      <c r="I263" s="3" t="s">
        <v>264</v>
      </c>
      <c r="J263" s="3"/>
      <c r="K263" s="3"/>
      <c r="L263" s="3"/>
      <c r="M263" s="3"/>
      <c r="N263" s="9"/>
      <c r="O263" s="10"/>
      <c r="P263" s="9"/>
      <c r="Q263" s="10"/>
      <c r="R263" s="9"/>
      <c r="S263" s="10"/>
      <c r="T263" s="9"/>
    </row>
    <row r="264" spans="1:20" outlineLevel="3">
      <c r="A264" s="9">
        <v>0</v>
      </c>
      <c r="B264" s="10"/>
      <c r="C264" s="9"/>
      <c r="D264" s="10"/>
      <c r="E264" s="9">
        <f t="shared" ref="E264:E272" si="60">A264-C264</f>
        <v>0</v>
      </c>
      <c r="F264" s="3"/>
      <c r="G264" s="3"/>
      <c r="H264" s="3"/>
      <c r="I264" s="3"/>
      <c r="J264" s="3" t="s">
        <v>265</v>
      </c>
      <c r="K264" s="3"/>
      <c r="L264" s="3"/>
      <c r="M264" s="3"/>
      <c r="N264" s="9">
        <v>9285</v>
      </c>
      <c r="O264" s="10"/>
      <c r="P264" s="9"/>
      <c r="Q264" s="10"/>
      <c r="R264" s="9">
        <f t="shared" ref="R264:R272" si="61">N264-P264</f>
        <v>9285</v>
      </c>
      <c r="S264" s="10"/>
      <c r="T264" s="9"/>
    </row>
    <row r="265" spans="1:20" outlineLevel="3">
      <c r="A265" s="9">
        <v>0</v>
      </c>
      <c r="B265" s="10"/>
      <c r="C265" s="9"/>
      <c r="D265" s="10"/>
      <c r="E265" s="9">
        <f t="shared" si="60"/>
        <v>0</v>
      </c>
      <c r="F265" s="3"/>
      <c r="G265" s="3"/>
      <c r="H265" s="3"/>
      <c r="I265" s="3"/>
      <c r="J265" s="3" t="s">
        <v>266</v>
      </c>
      <c r="K265" s="3"/>
      <c r="L265" s="3"/>
      <c r="M265" s="3"/>
      <c r="N265" s="9">
        <v>-9285</v>
      </c>
      <c r="O265" s="10"/>
      <c r="P265" s="9"/>
      <c r="Q265" s="10"/>
      <c r="R265" s="9">
        <f t="shared" si="61"/>
        <v>-9285</v>
      </c>
      <c r="S265" s="10"/>
      <c r="T265" s="9"/>
    </row>
    <row r="266" spans="1:20" outlineLevel="3">
      <c r="A266" s="9">
        <v>1200</v>
      </c>
      <c r="B266" s="10"/>
      <c r="C266" s="9"/>
      <c r="D266" s="10"/>
      <c r="E266" s="9">
        <f t="shared" si="60"/>
        <v>1200</v>
      </c>
      <c r="F266" s="3"/>
      <c r="G266" s="3"/>
      <c r="H266" s="3"/>
      <c r="I266" s="3"/>
      <c r="J266" s="3" t="s">
        <v>267</v>
      </c>
      <c r="K266" s="3"/>
      <c r="L266" s="3"/>
      <c r="M266" s="3"/>
      <c r="N266" s="9">
        <v>20480</v>
      </c>
      <c r="O266" s="10"/>
      <c r="P266" s="9"/>
      <c r="Q266" s="10"/>
      <c r="R266" s="9">
        <f t="shared" si="61"/>
        <v>20480</v>
      </c>
      <c r="S266" s="10"/>
      <c r="T266" s="9"/>
    </row>
    <row r="267" spans="1:20" outlineLevel="3">
      <c r="A267" s="9">
        <v>-1200</v>
      </c>
      <c r="B267" s="10"/>
      <c r="C267" s="9"/>
      <c r="D267" s="10"/>
      <c r="E267" s="9">
        <f t="shared" si="60"/>
        <v>-1200</v>
      </c>
      <c r="F267" s="3"/>
      <c r="G267" s="3"/>
      <c r="H267" s="3"/>
      <c r="I267" s="3"/>
      <c r="J267" s="3" t="s">
        <v>268</v>
      </c>
      <c r="K267" s="3"/>
      <c r="L267" s="3"/>
      <c r="M267" s="3"/>
      <c r="N267" s="9">
        <v>-20480</v>
      </c>
      <c r="O267" s="10"/>
      <c r="P267" s="9"/>
      <c r="Q267" s="10"/>
      <c r="R267" s="9">
        <f t="shared" si="61"/>
        <v>-20480</v>
      </c>
      <c r="S267" s="10"/>
      <c r="T267" s="9"/>
    </row>
    <row r="268" spans="1:20" outlineLevel="3">
      <c r="A268" s="9">
        <v>0</v>
      </c>
      <c r="B268" s="10"/>
      <c r="C268" s="9"/>
      <c r="D268" s="10"/>
      <c r="E268" s="9">
        <f t="shared" si="60"/>
        <v>0</v>
      </c>
      <c r="F268" s="3"/>
      <c r="G268" s="3"/>
      <c r="H268" s="3"/>
      <c r="I268" s="3"/>
      <c r="J268" s="3" t="s">
        <v>269</v>
      </c>
      <c r="K268" s="3"/>
      <c r="L268" s="3"/>
      <c r="M268" s="3"/>
      <c r="N268" s="9">
        <v>17830</v>
      </c>
      <c r="O268" s="10"/>
      <c r="P268" s="9"/>
      <c r="Q268" s="10"/>
      <c r="R268" s="9">
        <f t="shared" si="61"/>
        <v>17830</v>
      </c>
      <c r="S268" s="10"/>
      <c r="T268" s="9"/>
    </row>
    <row r="269" spans="1:20" outlineLevel="3">
      <c r="A269" s="9">
        <v>0</v>
      </c>
      <c r="B269" s="10"/>
      <c r="C269" s="9"/>
      <c r="D269" s="10"/>
      <c r="E269" s="9">
        <f t="shared" si="60"/>
        <v>0</v>
      </c>
      <c r="F269" s="3"/>
      <c r="G269" s="3"/>
      <c r="H269" s="3"/>
      <c r="I269" s="3"/>
      <c r="J269" s="3" t="s">
        <v>270</v>
      </c>
      <c r="K269" s="3"/>
      <c r="L269" s="3"/>
      <c r="M269" s="3"/>
      <c r="N269" s="9">
        <v>-17830</v>
      </c>
      <c r="O269" s="10"/>
      <c r="P269" s="9"/>
      <c r="Q269" s="10"/>
      <c r="R269" s="9">
        <f t="shared" si="61"/>
        <v>-17830</v>
      </c>
      <c r="S269" s="10"/>
      <c r="T269" s="9"/>
    </row>
    <row r="270" spans="1:20" outlineLevel="3">
      <c r="A270" s="9">
        <v>0</v>
      </c>
      <c r="B270" s="10"/>
      <c r="C270" s="9"/>
      <c r="D270" s="10"/>
      <c r="E270" s="9">
        <f t="shared" si="60"/>
        <v>0</v>
      </c>
      <c r="F270" s="3"/>
      <c r="G270" s="3"/>
      <c r="H270" s="3"/>
      <c r="I270" s="3"/>
      <c r="J270" s="3" t="s">
        <v>271</v>
      </c>
      <c r="K270" s="3"/>
      <c r="L270" s="3"/>
      <c r="M270" s="3"/>
      <c r="N270" s="9">
        <v>24044</v>
      </c>
      <c r="O270" s="10"/>
      <c r="P270" s="9"/>
      <c r="Q270" s="10"/>
      <c r="R270" s="9">
        <f t="shared" si="61"/>
        <v>24044</v>
      </c>
      <c r="S270" s="10"/>
      <c r="T270" s="9"/>
    </row>
    <row r="271" spans="1:20" outlineLevel="3">
      <c r="A271" s="9">
        <v>0</v>
      </c>
      <c r="B271" s="10"/>
      <c r="C271" s="9"/>
      <c r="D271" s="10"/>
      <c r="E271" s="9">
        <f t="shared" si="60"/>
        <v>0</v>
      </c>
      <c r="F271" s="3"/>
      <c r="G271" s="3"/>
      <c r="H271" s="3"/>
      <c r="I271" s="3"/>
      <c r="J271" s="3" t="s">
        <v>272</v>
      </c>
      <c r="K271" s="3"/>
      <c r="L271" s="3"/>
      <c r="M271" s="3"/>
      <c r="N271" s="9">
        <v>-24044</v>
      </c>
      <c r="O271" s="10"/>
      <c r="P271" s="9"/>
      <c r="Q271" s="10"/>
      <c r="R271" s="9">
        <f t="shared" si="61"/>
        <v>-24044</v>
      </c>
      <c r="S271" s="10"/>
      <c r="T271" s="9"/>
    </row>
    <row r="272" spans="1:20" outlineLevel="3">
      <c r="A272" s="9">
        <v>1035</v>
      </c>
      <c r="B272" s="10"/>
      <c r="C272" s="9"/>
      <c r="D272" s="10"/>
      <c r="E272" s="9">
        <f t="shared" si="60"/>
        <v>1035</v>
      </c>
      <c r="F272" s="3"/>
      <c r="G272" s="3"/>
      <c r="H272" s="3"/>
      <c r="I272" s="3"/>
      <c r="J272" s="3" t="s">
        <v>273</v>
      </c>
      <c r="K272" s="3"/>
      <c r="L272" s="3"/>
      <c r="M272" s="3"/>
      <c r="N272" s="9">
        <v>97999</v>
      </c>
      <c r="O272" s="10"/>
      <c r="P272" s="9"/>
      <c r="Q272" s="10"/>
      <c r="R272" s="9">
        <f t="shared" si="61"/>
        <v>97999</v>
      </c>
      <c r="S272" s="10"/>
      <c r="T272" s="9"/>
    </row>
    <row r="273" spans="1:20" ht="16.5" outlineLevel="3" thickBot="1">
      <c r="A273" s="11">
        <v>-1035</v>
      </c>
      <c r="B273" s="10"/>
      <c r="C273" s="9"/>
      <c r="D273" s="10"/>
      <c r="E273" s="11">
        <f>A273-C273</f>
        <v>-1035</v>
      </c>
      <c r="F273" s="3"/>
      <c r="G273" s="3"/>
      <c r="H273" s="3"/>
      <c r="I273" s="3"/>
      <c r="J273" s="3" t="s">
        <v>274</v>
      </c>
      <c r="K273" s="3"/>
      <c r="L273" s="3"/>
      <c r="M273" s="3"/>
      <c r="N273" s="11">
        <v>-97999</v>
      </c>
      <c r="O273" s="10"/>
      <c r="P273" s="9"/>
      <c r="Q273" s="10"/>
      <c r="R273" s="11">
        <f>N273-P273</f>
        <v>-97999</v>
      </c>
      <c r="S273" s="10"/>
      <c r="T273" s="9"/>
    </row>
    <row r="274" spans="1:20" outlineLevel="2">
      <c r="A274" s="9">
        <f>ROUND(SUM(A263:A273),5)</f>
        <v>0</v>
      </c>
      <c r="B274" s="10"/>
      <c r="C274" s="9"/>
      <c r="D274" s="10"/>
      <c r="E274" s="9">
        <f>A274-C274</f>
        <v>0</v>
      </c>
      <c r="F274" s="3"/>
      <c r="G274" s="3"/>
      <c r="H274" s="3"/>
      <c r="I274" s="3" t="s">
        <v>275</v>
      </c>
      <c r="J274" s="3"/>
      <c r="K274" s="3"/>
      <c r="L274" s="3"/>
      <c r="M274" s="3"/>
      <c r="N274" s="9">
        <f>ROUND(SUM(N263:N273),5)</f>
        <v>0</v>
      </c>
      <c r="O274" s="10"/>
      <c r="P274" s="9"/>
      <c r="Q274" s="10"/>
      <c r="R274" s="9">
        <f>N274-P274</f>
        <v>0</v>
      </c>
      <c r="S274" s="10"/>
      <c r="T274" s="9"/>
    </row>
    <row r="275" spans="1:20" outlineLevel="3">
      <c r="A275" s="9"/>
      <c r="B275" s="10"/>
      <c r="C275" s="9"/>
      <c r="D275" s="10"/>
      <c r="E275" s="9"/>
      <c r="F275" s="3"/>
      <c r="G275" s="3"/>
      <c r="H275" s="3"/>
      <c r="I275" s="3" t="s">
        <v>276</v>
      </c>
      <c r="J275" s="3"/>
      <c r="K275" s="3"/>
      <c r="L275" s="3"/>
      <c r="M275" s="3"/>
      <c r="N275" s="9"/>
      <c r="O275" s="10"/>
      <c r="P275" s="9"/>
      <c r="Q275" s="10"/>
      <c r="R275" s="9"/>
      <c r="S275" s="10"/>
      <c r="T275" s="9"/>
    </row>
    <row r="276" spans="1:20" outlineLevel="3">
      <c r="A276" s="9">
        <v>0</v>
      </c>
      <c r="B276" s="10"/>
      <c r="C276" s="9">
        <v>0</v>
      </c>
      <c r="D276" s="10"/>
      <c r="E276" s="9">
        <f t="shared" ref="E276:E286" si="62">A276-C276</f>
        <v>0</v>
      </c>
      <c r="F276" s="3"/>
      <c r="G276" s="3"/>
      <c r="H276" s="3"/>
      <c r="I276" s="3"/>
      <c r="J276" s="3" t="s">
        <v>277</v>
      </c>
      <c r="K276" s="3"/>
      <c r="L276" s="3"/>
      <c r="M276" s="3"/>
      <c r="N276" s="9">
        <v>1250</v>
      </c>
      <c r="O276" s="10"/>
      <c r="P276" s="9">
        <v>20000</v>
      </c>
      <c r="Q276" s="10"/>
      <c r="R276" s="9">
        <f t="shared" ref="R276:R286" si="63">N276-P276</f>
        <v>-18750</v>
      </c>
      <c r="S276" s="10"/>
      <c r="T276" s="9">
        <v>20000</v>
      </c>
    </row>
    <row r="277" spans="1:20" outlineLevel="3">
      <c r="A277" s="9">
        <v>0</v>
      </c>
      <c r="B277" s="10"/>
      <c r="C277" s="9">
        <v>0</v>
      </c>
      <c r="D277" s="10"/>
      <c r="E277" s="9">
        <f t="shared" si="62"/>
        <v>0</v>
      </c>
      <c r="F277" s="3"/>
      <c r="G277" s="3"/>
      <c r="H277" s="3"/>
      <c r="I277" s="3"/>
      <c r="J277" s="3" t="s">
        <v>278</v>
      </c>
      <c r="K277" s="3"/>
      <c r="L277" s="3"/>
      <c r="M277" s="3"/>
      <c r="N277" s="9">
        <v>0</v>
      </c>
      <c r="O277" s="10"/>
      <c r="P277" s="9">
        <v>-20000</v>
      </c>
      <c r="Q277" s="10"/>
      <c r="R277" s="9">
        <f t="shared" si="63"/>
        <v>20000</v>
      </c>
      <c r="S277" s="10"/>
      <c r="T277" s="9">
        <v>-20000</v>
      </c>
    </row>
    <row r="278" spans="1:20" outlineLevel="3">
      <c r="A278" s="9">
        <v>860</v>
      </c>
      <c r="B278" s="10"/>
      <c r="C278" s="9"/>
      <c r="D278" s="10"/>
      <c r="E278" s="9">
        <f t="shared" si="62"/>
        <v>860</v>
      </c>
      <c r="F278" s="3"/>
      <c r="G278" s="3"/>
      <c r="H278" s="3"/>
      <c r="I278" s="3"/>
      <c r="J278" s="3" t="s">
        <v>279</v>
      </c>
      <c r="K278" s="3"/>
      <c r="L278" s="3"/>
      <c r="M278" s="3"/>
      <c r="N278" s="9">
        <v>7147</v>
      </c>
      <c r="O278" s="10"/>
      <c r="P278" s="9"/>
      <c r="Q278" s="10"/>
      <c r="R278" s="9">
        <f t="shared" si="63"/>
        <v>7147</v>
      </c>
      <c r="S278" s="10"/>
      <c r="T278" s="9"/>
    </row>
    <row r="279" spans="1:20" outlineLevel="3">
      <c r="A279" s="9">
        <v>-860</v>
      </c>
      <c r="B279" s="10"/>
      <c r="C279" s="9"/>
      <c r="D279" s="10"/>
      <c r="E279" s="9">
        <f t="shared" si="62"/>
        <v>-860</v>
      </c>
      <c r="F279" s="3"/>
      <c r="G279" s="3"/>
      <c r="H279" s="3"/>
      <c r="I279" s="3"/>
      <c r="J279" s="3" t="s">
        <v>280</v>
      </c>
      <c r="K279" s="3"/>
      <c r="L279" s="3"/>
      <c r="M279" s="3"/>
      <c r="N279" s="9">
        <v>-7147</v>
      </c>
      <c r="O279" s="10"/>
      <c r="P279" s="9"/>
      <c r="Q279" s="10"/>
      <c r="R279" s="9">
        <f t="shared" si="63"/>
        <v>-7147</v>
      </c>
      <c r="S279" s="10"/>
      <c r="T279" s="9"/>
    </row>
    <row r="280" spans="1:20" outlineLevel="3">
      <c r="A280" s="9">
        <v>0</v>
      </c>
      <c r="B280" s="10"/>
      <c r="C280" s="9"/>
      <c r="D280" s="10"/>
      <c r="E280" s="9">
        <f t="shared" si="62"/>
        <v>0</v>
      </c>
      <c r="F280" s="3"/>
      <c r="G280" s="3"/>
      <c r="H280" s="3"/>
      <c r="I280" s="3"/>
      <c r="J280" s="3" t="s">
        <v>281</v>
      </c>
      <c r="K280" s="3"/>
      <c r="L280" s="3"/>
      <c r="M280" s="3"/>
      <c r="N280" s="9">
        <v>57745</v>
      </c>
      <c r="O280" s="10"/>
      <c r="P280" s="9"/>
      <c r="Q280" s="10"/>
      <c r="R280" s="9">
        <f t="shared" si="63"/>
        <v>57745</v>
      </c>
      <c r="S280" s="10"/>
      <c r="T280" s="9"/>
    </row>
    <row r="281" spans="1:20" ht="16.5" outlineLevel="3" thickBot="1">
      <c r="A281" s="11">
        <v>0</v>
      </c>
      <c r="B281" s="10"/>
      <c r="C281" s="11"/>
      <c r="D281" s="10"/>
      <c r="E281" s="11">
        <f>A281-C281</f>
        <v>0</v>
      </c>
      <c r="F281" s="3"/>
      <c r="G281" s="3"/>
      <c r="H281" s="3"/>
      <c r="I281" s="3"/>
      <c r="J281" s="3" t="s">
        <v>282</v>
      </c>
      <c r="K281" s="3"/>
      <c r="L281" s="3"/>
      <c r="M281" s="3"/>
      <c r="N281" s="11">
        <v>-57745</v>
      </c>
      <c r="O281" s="10"/>
      <c r="P281" s="11"/>
      <c r="Q281" s="10"/>
      <c r="R281" s="11">
        <f>N281-P281</f>
        <v>-57745</v>
      </c>
      <c r="S281" s="10"/>
      <c r="T281" s="11"/>
    </row>
    <row r="282" spans="1:20" outlineLevel="2">
      <c r="A282" s="9">
        <f>ROUND(SUM(A275:A281),5)</f>
        <v>0</v>
      </c>
      <c r="B282" s="10"/>
      <c r="C282" s="9">
        <f>ROUND(SUM(C275:C281),5)</f>
        <v>0</v>
      </c>
      <c r="D282" s="10"/>
      <c r="E282" s="9">
        <f>A282-C282</f>
        <v>0</v>
      </c>
      <c r="F282" s="3"/>
      <c r="G282" s="3"/>
      <c r="H282" s="3"/>
      <c r="I282" s="3" t="s">
        <v>283</v>
      </c>
      <c r="J282" s="3"/>
      <c r="K282" s="3"/>
      <c r="L282" s="3"/>
      <c r="M282" s="3"/>
      <c r="N282" s="9">
        <f>ROUND(SUM(N275:N281),5)</f>
        <v>1250</v>
      </c>
      <c r="O282" s="10"/>
      <c r="P282" s="9">
        <f>ROUND(SUM(P275:P281),5)</f>
        <v>0</v>
      </c>
      <c r="Q282" s="10"/>
      <c r="R282" s="9">
        <f>N282-P282</f>
        <v>1250</v>
      </c>
      <c r="S282" s="10"/>
      <c r="T282" s="9">
        <f>ROUND(SUM(T275:T281),5)</f>
        <v>0</v>
      </c>
    </row>
    <row r="283" spans="1:20" outlineLevel="3">
      <c r="A283" s="9"/>
      <c r="B283" s="10"/>
      <c r="C283" s="9"/>
      <c r="D283" s="10"/>
      <c r="E283" s="9"/>
      <c r="F283" s="3"/>
      <c r="G283" s="3"/>
      <c r="H283" s="3"/>
      <c r="I283" s="3" t="s">
        <v>284</v>
      </c>
      <c r="J283" s="3"/>
      <c r="K283" s="3"/>
      <c r="L283" s="3"/>
      <c r="M283" s="3"/>
      <c r="N283" s="9"/>
      <c r="O283" s="10"/>
      <c r="P283" s="9"/>
      <c r="Q283" s="10"/>
      <c r="R283" s="9"/>
      <c r="S283" s="10"/>
      <c r="T283" s="9"/>
    </row>
    <row r="284" spans="1:20" outlineLevel="3">
      <c r="A284" s="9">
        <v>0</v>
      </c>
      <c r="B284" s="10"/>
      <c r="C284" s="9"/>
      <c r="D284" s="10"/>
      <c r="E284" s="9">
        <f t="shared" si="62"/>
        <v>0</v>
      </c>
      <c r="F284" s="3"/>
      <c r="G284" s="3"/>
      <c r="H284" s="3"/>
      <c r="I284" s="3"/>
      <c r="J284" s="3" t="s">
        <v>285</v>
      </c>
      <c r="K284" s="3"/>
      <c r="L284" s="3"/>
      <c r="M284" s="3"/>
      <c r="N284" s="9">
        <v>7495</v>
      </c>
      <c r="O284" s="10"/>
      <c r="P284" s="9"/>
      <c r="Q284" s="10"/>
      <c r="R284" s="9">
        <f t="shared" si="63"/>
        <v>7495</v>
      </c>
      <c r="S284" s="10"/>
      <c r="T284" s="9"/>
    </row>
    <row r="285" spans="1:20" outlineLevel="3">
      <c r="A285" s="9">
        <v>0</v>
      </c>
      <c r="B285" s="10"/>
      <c r="C285" s="9"/>
      <c r="D285" s="10"/>
      <c r="E285" s="9">
        <f t="shared" si="62"/>
        <v>0</v>
      </c>
      <c r="F285" s="3"/>
      <c r="G285" s="3"/>
      <c r="H285" s="3"/>
      <c r="I285" s="3"/>
      <c r="J285" s="3" t="s">
        <v>286</v>
      </c>
      <c r="K285" s="3"/>
      <c r="L285" s="3"/>
      <c r="M285" s="3"/>
      <c r="N285" s="9">
        <v>-7495</v>
      </c>
      <c r="O285" s="10"/>
      <c r="P285" s="9"/>
      <c r="Q285" s="10"/>
      <c r="R285" s="9">
        <f t="shared" si="63"/>
        <v>-7495</v>
      </c>
      <c r="S285" s="10"/>
      <c r="T285" s="9"/>
    </row>
    <row r="286" spans="1:20" outlineLevel="3">
      <c r="A286" s="9">
        <v>0</v>
      </c>
      <c r="B286" s="10"/>
      <c r="C286" s="9"/>
      <c r="D286" s="10"/>
      <c r="E286" s="9">
        <f t="shared" si="62"/>
        <v>0</v>
      </c>
      <c r="F286" s="3"/>
      <c r="G286" s="3"/>
      <c r="H286" s="3"/>
      <c r="I286" s="3"/>
      <c r="J286" s="3" t="s">
        <v>287</v>
      </c>
      <c r="K286" s="3"/>
      <c r="L286" s="3"/>
      <c r="M286" s="3"/>
      <c r="N286" s="9">
        <v>2609</v>
      </c>
      <c r="O286" s="10"/>
      <c r="P286" s="9"/>
      <c r="Q286" s="10"/>
      <c r="R286" s="9">
        <f t="shared" si="63"/>
        <v>2609</v>
      </c>
      <c r="S286" s="10"/>
      <c r="T286" s="9"/>
    </row>
    <row r="287" spans="1:20" ht="16.5" outlineLevel="3" thickBot="1">
      <c r="A287" s="12">
        <v>0</v>
      </c>
      <c r="B287" s="10"/>
      <c r="C287" s="9"/>
      <c r="D287" s="10"/>
      <c r="E287" s="11">
        <f>A287-C287</f>
        <v>0</v>
      </c>
      <c r="F287" s="3"/>
      <c r="G287" s="3"/>
      <c r="H287" s="3"/>
      <c r="I287" s="3"/>
      <c r="J287" s="3" t="s">
        <v>288</v>
      </c>
      <c r="K287" s="3"/>
      <c r="L287" s="3"/>
      <c r="M287" s="3"/>
      <c r="N287" s="12">
        <v>-2609</v>
      </c>
      <c r="O287" s="10"/>
      <c r="P287" s="9"/>
      <c r="Q287" s="10"/>
      <c r="R287" s="11">
        <f>N287-P287</f>
        <v>-2609</v>
      </c>
      <c r="S287" s="10"/>
      <c r="T287" s="9"/>
    </row>
    <row r="288" spans="1:20" ht="16.5" outlineLevel="2" thickBot="1">
      <c r="A288" s="13">
        <f>ROUND(SUM(A283:A287),5)</f>
        <v>0</v>
      </c>
      <c r="B288" s="10"/>
      <c r="C288" s="11"/>
      <c r="D288" s="10"/>
      <c r="E288" s="11">
        <f>A288-C288</f>
        <v>0</v>
      </c>
      <c r="F288" s="3"/>
      <c r="G288" s="3"/>
      <c r="H288" s="3"/>
      <c r="I288" s="3" t="s">
        <v>289</v>
      </c>
      <c r="J288" s="3"/>
      <c r="K288" s="3"/>
      <c r="L288" s="3"/>
      <c r="M288" s="3"/>
      <c r="N288" s="13">
        <f>ROUND(SUM(N283:N287),5)</f>
        <v>0</v>
      </c>
      <c r="O288" s="10"/>
      <c r="P288" s="11"/>
      <c r="Q288" s="10"/>
      <c r="R288" s="11">
        <f>N288-P288</f>
        <v>0</v>
      </c>
      <c r="S288" s="10"/>
      <c r="T288" s="11"/>
    </row>
    <row r="289" spans="1:20" outlineLevel="1">
      <c r="A289" s="9">
        <f>ROUND(A255+A262+A274+A282+A288,5)</f>
        <v>242</v>
      </c>
      <c r="B289" s="10"/>
      <c r="C289" s="9">
        <f>ROUND(C255+C262+C274+C282+C288,5)</f>
        <v>0</v>
      </c>
      <c r="D289" s="10"/>
      <c r="E289" s="9">
        <f>A289-C289</f>
        <v>242</v>
      </c>
      <c r="F289" s="3"/>
      <c r="G289" s="3"/>
      <c r="H289" s="3" t="s">
        <v>290</v>
      </c>
      <c r="I289" s="3"/>
      <c r="J289" s="3"/>
      <c r="K289" s="3"/>
      <c r="L289" s="3"/>
      <c r="M289" s="3"/>
      <c r="N289" s="9">
        <f>ROUND(N255+N262+N274+N282+N288,5)</f>
        <v>-2247</v>
      </c>
      <c r="O289" s="10"/>
      <c r="P289" s="9">
        <f>ROUND(P255+P262+P274+P282+P288,5)</f>
        <v>-26124</v>
      </c>
      <c r="Q289" s="10"/>
      <c r="R289" s="9">
        <f>N289-P289</f>
        <v>23877</v>
      </c>
      <c r="S289" s="10"/>
      <c r="T289" s="9">
        <f>ROUND(T255+T262+T274+T282+T288,5)</f>
        <v>-52248</v>
      </c>
    </row>
    <row r="290" spans="1:20" outlineLevel="2">
      <c r="A290" s="9"/>
      <c r="B290" s="10"/>
      <c r="C290" s="9"/>
      <c r="D290" s="10"/>
      <c r="E290" s="9"/>
      <c r="F290" s="3"/>
      <c r="G290" s="3"/>
      <c r="H290" s="3" t="s">
        <v>291</v>
      </c>
      <c r="I290" s="3"/>
      <c r="J290" s="3"/>
      <c r="K290" s="3"/>
      <c r="L290" s="3"/>
      <c r="M290" s="3"/>
      <c r="N290" s="9"/>
      <c r="O290" s="10"/>
      <c r="P290" s="9"/>
      <c r="Q290" s="10"/>
      <c r="R290" s="9"/>
      <c r="S290" s="10"/>
      <c r="T290" s="9"/>
    </row>
    <row r="291" spans="1:20" outlineLevel="2">
      <c r="A291" s="9">
        <v>0</v>
      </c>
      <c r="B291" s="10"/>
      <c r="C291" s="9"/>
      <c r="D291" s="10"/>
      <c r="E291" s="9">
        <f t="shared" ref="E291:E297" si="64">A291-C291</f>
        <v>0</v>
      </c>
      <c r="F291" s="3"/>
      <c r="G291" s="3"/>
      <c r="H291" s="3"/>
      <c r="I291" s="3" t="s">
        <v>292</v>
      </c>
      <c r="J291" s="3"/>
      <c r="K291" s="3"/>
      <c r="L291" s="3"/>
      <c r="M291" s="3"/>
      <c r="N291" s="9">
        <v>12842</v>
      </c>
      <c r="O291" s="10"/>
      <c r="P291" s="9"/>
      <c r="Q291" s="10"/>
      <c r="R291" s="9">
        <f t="shared" ref="R291:R297" si="65">N291-P291</f>
        <v>12842</v>
      </c>
      <c r="S291" s="10"/>
      <c r="T291" s="9"/>
    </row>
    <row r="292" spans="1:20" outlineLevel="3">
      <c r="A292" s="9"/>
      <c r="B292" s="10"/>
      <c r="C292" s="9"/>
      <c r="D292" s="10"/>
      <c r="E292" s="9"/>
      <c r="F292" s="3"/>
      <c r="G292" s="3"/>
      <c r="H292" s="3"/>
      <c r="I292" s="3" t="s">
        <v>293</v>
      </c>
      <c r="J292" s="3"/>
      <c r="K292" s="3"/>
      <c r="L292" s="3"/>
      <c r="M292" s="3"/>
      <c r="N292" s="9"/>
      <c r="O292" s="10"/>
      <c r="P292" s="9"/>
      <c r="Q292" s="10"/>
      <c r="R292" s="9"/>
      <c r="S292" s="10"/>
      <c r="T292" s="9"/>
    </row>
    <row r="293" spans="1:20" outlineLevel="3">
      <c r="A293" s="9">
        <v>0</v>
      </c>
      <c r="B293" s="10"/>
      <c r="C293" s="9">
        <v>0</v>
      </c>
      <c r="D293" s="10"/>
      <c r="E293" s="9">
        <f t="shared" si="64"/>
        <v>0</v>
      </c>
      <c r="F293" s="3"/>
      <c r="G293" s="3"/>
      <c r="H293" s="3"/>
      <c r="I293" s="3"/>
      <c r="J293" s="3" t="s">
        <v>294</v>
      </c>
      <c r="K293" s="3"/>
      <c r="L293" s="3"/>
      <c r="M293" s="3"/>
      <c r="N293" s="9">
        <v>20759</v>
      </c>
      <c r="O293" s="10"/>
      <c r="P293" s="9">
        <v>29255</v>
      </c>
      <c r="Q293" s="10"/>
      <c r="R293" s="9">
        <f t="shared" si="65"/>
        <v>-8496</v>
      </c>
      <c r="S293" s="10"/>
      <c r="T293" s="9">
        <v>50000</v>
      </c>
    </row>
    <row r="294" spans="1:20" outlineLevel="3">
      <c r="A294" s="9">
        <v>0</v>
      </c>
      <c r="B294" s="10"/>
      <c r="C294" s="9"/>
      <c r="D294" s="10"/>
      <c r="E294" s="9">
        <f t="shared" si="64"/>
        <v>0</v>
      </c>
      <c r="F294" s="3"/>
      <c r="G294" s="3"/>
      <c r="H294" s="3"/>
      <c r="I294" s="3"/>
      <c r="J294" s="3" t="s">
        <v>295</v>
      </c>
      <c r="K294" s="3"/>
      <c r="L294" s="3"/>
      <c r="M294" s="3"/>
      <c r="N294" s="9">
        <v>-35000</v>
      </c>
      <c r="O294" s="10"/>
      <c r="P294" s="9"/>
      <c r="Q294" s="10"/>
      <c r="R294" s="9">
        <f t="shared" si="65"/>
        <v>-35000</v>
      </c>
      <c r="S294" s="10"/>
      <c r="T294" s="9"/>
    </row>
    <row r="295" spans="1:20" outlineLevel="3">
      <c r="A295" s="9">
        <v>-5000</v>
      </c>
      <c r="B295" s="10"/>
      <c r="C295" s="9">
        <v>-5000</v>
      </c>
      <c r="D295" s="10"/>
      <c r="E295" s="9">
        <f t="shared" si="64"/>
        <v>0</v>
      </c>
      <c r="F295" s="3"/>
      <c r="G295" s="3"/>
      <c r="H295" s="3"/>
      <c r="I295" s="3"/>
      <c r="J295" s="3" t="s">
        <v>296</v>
      </c>
      <c r="K295" s="3"/>
      <c r="L295" s="3"/>
      <c r="M295" s="3"/>
      <c r="N295" s="9">
        <v>-40000</v>
      </c>
      <c r="O295" s="10"/>
      <c r="P295" s="9">
        <v>-40000</v>
      </c>
      <c r="Q295" s="10"/>
      <c r="R295" s="9">
        <f t="shared" si="65"/>
        <v>0</v>
      </c>
      <c r="S295" s="10"/>
      <c r="T295" s="9">
        <v>-97500</v>
      </c>
    </row>
    <row r="296" spans="1:20" outlineLevel="3">
      <c r="A296" s="9">
        <v>-5000</v>
      </c>
      <c r="B296" s="10"/>
      <c r="C296" s="9"/>
      <c r="D296" s="10"/>
      <c r="E296" s="9">
        <f t="shared" si="64"/>
        <v>-5000</v>
      </c>
      <c r="F296" s="3"/>
      <c r="G296" s="3"/>
      <c r="H296" s="3"/>
      <c r="I296" s="3"/>
      <c r="J296" s="3" t="s">
        <v>297</v>
      </c>
      <c r="K296" s="3"/>
      <c r="L296" s="3"/>
      <c r="M296" s="3"/>
      <c r="N296" s="9">
        <v>-10000</v>
      </c>
      <c r="O296" s="10"/>
      <c r="P296" s="9"/>
      <c r="Q296" s="10"/>
      <c r="R296" s="9">
        <f t="shared" si="65"/>
        <v>-10000</v>
      </c>
      <c r="S296" s="10"/>
      <c r="T296" s="9"/>
    </row>
    <row r="297" spans="1:20" outlineLevel="3">
      <c r="A297" s="9">
        <v>100</v>
      </c>
      <c r="B297" s="10"/>
      <c r="C297" s="9">
        <v>21000</v>
      </c>
      <c r="D297" s="10"/>
      <c r="E297" s="9">
        <f t="shared" si="64"/>
        <v>-20900</v>
      </c>
      <c r="F297" s="3"/>
      <c r="G297" s="3"/>
      <c r="H297" s="3"/>
      <c r="I297" s="3"/>
      <c r="J297" s="3" t="s">
        <v>298</v>
      </c>
      <c r="K297" s="3"/>
      <c r="L297" s="3"/>
      <c r="M297" s="3"/>
      <c r="N297" s="9">
        <v>15175</v>
      </c>
      <c r="O297" s="10"/>
      <c r="P297" s="9">
        <v>162000</v>
      </c>
      <c r="Q297" s="10"/>
      <c r="R297" s="9">
        <f t="shared" si="65"/>
        <v>-146825</v>
      </c>
      <c r="S297" s="10"/>
      <c r="T297" s="9">
        <v>250000</v>
      </c>
    </row>
    <row r="298" spans="1:20" ht="16.5" outlineLevel="3" thickBot="1">
      <c r="A298" s="11">
        <v>0</v>
      </c>
      <c r="B298" s="10"/>
      <c r="C298" s="11"/>
      <c r="D298" s="10"/>
      <c r="E298" s="11">
        <f>A298-C298</f>
        <v>0</v>
      </c>
      <c r="F298" s="3"/>
      <c r="G298" s="3"/>
      <c r="H298" s="3"/>
      <c r="I298" s="3"/>
      <c r="J298" s="3" t="s">
        <v>299</v>
      </c>
      <c r="K298" s="3"/>
      <c r="L298" s="3"/>
      <c r="M298" s="3"/>
      <c r="N298" s="11">
        <v>-1667</v>
      </c>
      <c r="O298" s="10"/>
      <c r="P298" s="11"/>
      <c r="Q298" s="10"/>
      <c r="R298" s="11">
        <f>N298-P298</f>
        <v>-1667</v>
      </c>
      <c r="S298" s="10"/>
      <c r="T298" s="11"/>
    </row>
    <row r="299" spans="1:20" outlineLevel="2">
      <c r="A299" s="9">
        <f>ROUND(SUM(A292:A298),5)</f>
        <v>-9900</v>
      </c>
      <c r="B299" s="10"/>
      <c r="C299" s="9">
        <f>ROUND(SUM(C292:C298),5)</f>
        <v>16000</v>
      </c>
      <c r="D299" s="10"/>
      <c r="E299" s="9">
        <f>A299-C299</f>
        <v>-25900</v>
      </c>
      <c r="F299" s="3"/>
      <c r="G299" s="3"/>
      <c r="H299" s="3"/>
      <c r="I299" s="3" t="s">
        <v>300</v>
      </c>
      <c r="J299" s="3"/>
      <c r="K299" s="3"/>
      <c r="L299" s="3"/>
      <c r="M299" s="3"/>
      <c r="N299" s="9">
        <f>ROUND(SUM(N292:N298),5)</f>
        <v>-50733</v>
      </c>
      <c r="O299" s="10"/>
      <c r="P299" s="9">
        <f>ROUND(SUM(P292:P298),5)</f>
        <v>151255</v>
      </c>
      <c r="Q299" s="10"/>
      <c r="R299" s="9">
        <f>N299-P299</f>
        <v>-201988</v>
      </c>
      <c r="S299" s="10"/>
      <c r="T299" s="9">
        <f>ROUND(SUM(T292:T298),5)</f>
        <v>202500</v>
      </c>
    </row>
    <row r="300" spans="1:20" outlineLevel="2">
      <c r="A300" s="9">
        <v>-2288</v>
      </c>
      <c r="B300" s="10"/>
      <c r="C300" s="9">
        <v>1587</v>
      </c>
      <c r="D300" s="10"/>
      <c r="E300" s="9">
        <f t="shared" ref="E300:E303" si="66">A300-C300</f>
        <v>-3875</v>
      </c>
      <c r="F300" s="3"/>
      <c r="G300" s="3"/>
      <c r="H300" s="3"/>
      <c r="I300" s="3" t="s">
        <v>301</v>
      </c>
      <c r="J300" s="3"/>
      <c r="K300" s="3"/>
      <c r="L300" s="3"/>
      <c r="M300" s="3"/>
      <c r="N300" s="9">
        <v>-15265</v>
      </c>
      <c r="O300" s="10"/>
      <c r="P300" s="9">
        <v>16126</v>
      </c>
      <c r="Q300" s="10"/>
      <c r="R300" s="9">
        <f t="shared" ref="R300:R303" si="67">N300-P300</f>
        <v>-31391</v>
      </c>
      <c r="S300" s="10"/>
      <c r="T300" s="9">
        <v>23722</v>
      </c>
    </row>
    <row r="301" spans="1:20" outlineLevel="2">
      <c r="A301" s="9">
        <v>-3548</v>
      </c>
      <c r="B301" s="10"/>
      <c r="C301" s="9">
        <v>-1757</v>
      </c>
      <c r="D301" s="10"/>
      <c r="E301" s="9">
        <f t="shared" si="66"/>
        <v>-1791</v>
      </c>
      <c r="F301" s="3"/>
      <c r="G301" s="3"/>
      <c r="H301" s="3"/>
      <c r="I301" s="3" t="s">
        <v>302</v>
      </c>
      <c r="J301" s="3"/>
      <c r="K301" s="3"/>
      <c r="L301" s="3"/>
      <c r="M301" s="3"/>
      <c r="N301" s="9">
        <v>-24315</v>
      </c>
      <c r="O301" s="10"/>
      <c r="P301" s="9">
        <v>-17860</v>
      </c>
      <c r="Q301" s="10"/>
      <c r="R301" s="9">
        <f t="shared" si="67"/>
        <v>-6455</v>
      </c>
      <c r="S301" s="10"/>
      <c r="T301" s="9">
        <v>-26316</v>
      </c>
    </row>
    <row r="302" spans="1:20" outlineLevel="2">
      <c r="A302" s="9">
        <v>-1226</v>
      </c>
      <c r="B302" s="10"/>
      <c r="C302" s="9">
        <v>-4603</v>
      </c>
      <c r="D302" s="10"/>
      <c r="E302" s="9">
        <f t="shared" si="66"/>
        <v>3377</v>
      </c>
      <c r="F302" s="3"/>
      <c r="G302" s="3"/>
      <c r="H302" s="3"/>
      <c r="I302" s="3" t="s">
        <v>303</v>
      </c>
      <c r="J302" s="3"/>
      <c r="K302" s="3"/>
      <c r="L302" s="3"/>
      <c r="M302" s="3"/>
      <c r="N302" s="9">
        <v>-35416</v>
      </c>
      <c r="O302" s="10"/>
      <c r="P302" s="9">
        <v>-23232</v>
      </c>
      <c r="Q302" s="10"/>
      <c r="R302" s="9">
        <f t="shared" si="67"/>
        <v>-12184</v>
      </c>
      <c r="S302" s="10"/>
      <c r="T302" s="9">
        <v>-33000</v>
      </c>
    </row>
    <row r="303" spans="1:20" outlineLevel="2">
      <c r="A303" s="9">
        <v>0</v>
      </c>
      <c r="B303" s="10"/>
      <c r="C303" s="9">
        <v>0</v>
      </c>
      <c r="D303" s="10"/>
      <c r="E303" s="9">
        <f t="shared" si="66"/>
        <v>0</v>
      </c>
      <c r="F303" s="3"/>
      <c r="G303" s="3"/>
      <c r="H303" s="3"/>
      <c r="I303" s="3" t="s">
        <v>304</v>
      </c>
      <c r="J303" s="3"/>
      <c r="K303" s="3"/>
      <c r="L303" s="3"/>
      <c r="M303" s="3"/>
      <c r="N303" s="9">
        <v>-29125</v>
      </c>
      <c r="O303" s="10"/>
      <c r="P303" s="9">
        <v>785</v>
      </c>
      <c r="Q303" s="10"/>
      <c r="R303" s="9">
        <f t="shared" si="67"/>
        <v>-29910</v>
      </c>
      <c r="S303" s="10"/>
      <c r="T303" s="9">
        <v>785</v>
      </c>
    </row>
    <row r="304" spans="1:20" ht="16.5" outlineLevel="2" thickBot="1">
      <c r="A304" s="12">
        <v>0</v>
      </c>
      <c r="B304" s="10"/>
      <c r="C304" s="12"/>
      <c r="D304" s="10"/>
      <c r="E304" s="11">
        <f>A304-C304</f>
        <v>0</v>
      </c>
      <c r="F304" s="3"/>
      <c r="G304" s="3"/>
      <c r="H304" s="3"/>
      <c r="I304" s="3" t="s">
        <v>305</v>
      </c>
      <c r="J304" s="3"/>
      <c r="K304" s="3"/>
      <c r="L304" s="3"/>
      <c r="M304" s="3"/>
      <c r="N304" s="12">
        <v>-210050</v>
      </c>
      <c r="O304" s="10"/>
      <c r="P304" s="12"/>
      <c r="Q304" s="10"/>
      <c r="R304" s="11">
        <f>N304-P304</f>
        <v>-210050</v>
      </c>
      <c r="S304" s="10"/>
      <c r="T304" s="12"/>
    </row>
    <row r="305" spans="1:20" ht="16.5" outlineLevel="1" thickBot="1">
      <c r="A305" s="14">
        <f>ROUND(SUM(A290:A291)+SUM(A299:A304),5)</f>
        <v>-16962</v>
      </c>
      <c r="B305" s="10"/>
      <c r="C305" s="14">
        <f>ROUND(SUM(C290:C291)+SUM(C299:C304),5)</f>
        <v>11227</v>
      </c>
      <c r="D305" s="10"/>
      <c r="E305" s="9">
        <f>A305-C305</f>
        <v>-28189</v>
      </c>
      <c r="F305" s="3"/>
      <c r="G305" s="3"/>
      <c r="H305" s="3" t="s">
        <v>306</v>
      </c>
      <c r="I305" s="3"/>
      <c r="J305" s="3"/>
      <c r="K305" s="3"/>
      <c r="L305" s="3"/>
      <c r="M305" s="3"/>
      <c r="N305" s="14">
        <f>ROUND(SUM(N290:N291)+SUM(N299:N304),5)</f>
        <v>-352062</v>
      </c>
      <c r="O305" s="10"/>
      <c r="P305" s="14">
        <f>ROUND(SUM(P290:P291)+SUM(P299:P304),5)</f>
        <v>127074</v>
      </c>
      <c r="Q305" s="10"/>
      <c r="R305" s="9">
        <f>N305-P305</f>
        <v>-479136</v>
      </c>
      <c r="S305" s="10"/>
      <c r="T305" s="14">
        <f>ROUND(SUM(T290:T291)+SUM(T299:T304),5)</f>
        <v>167691</v>
      </c>
    </row>
    <row r="306" spans="1:20" ht="16.5" thickBot="1">
      <c r="A306" s="26">
        <f>ROUND(A254+A289-A305,5)</f>
        <v>17204</v>
      </c>
      <c r="B306" s="21"/>
      <c r="C306" s="26">
        <f>ROUND(C254+C289-C305,5)</f>
        <v>-11227</v>
      </c>
      <c r="D306" s="21"/>
      <c r="E306" s="26">
        <f>A306-C306</f>
        <v>28431</v>
      </c>
      <c r="F306" s="21"/>
      <c r="G306" s="21" t="s">
        <v>307</v>
      </c>
      <c r="H306" s="21"/>
      <c r="I306" s="21"/>
      <c r="J306" s="21"/>
      <c r="K306" s="21"/>
      <c r="L306" s="21"/>
      <c r="M306" s="21"/>
      <c r="N306" s="26">
        <f>ROUND(N254+N289-N305,5)</f>
        <v>349815</v>
      </c>
      <c r="O306" s="21"/>
      <c r="P306" s="26">
        <f>ROUND(P254+P289-P305,5)</f>
        <v>-153198</v>
      </c>
      <c r="Q306" s="21"/>
      <c r="R306" s="26">
        <f>N306-P306</f>
        <v>503013</v>
      </c>
      <c r="S306" s="21"/>
      <c r="T306" s="26">
        <f>ROUND(T254+T289-T305,5)</f>
        <v>-219939</v>
      </c>
    </row>
    <row r="307" spans="1:20" s="15" customFormat="1" ht="16.5" thickBot="1">
      <c r="A307" s="25">
        <f>ROUND(A253+A306,5)</f>
        <v>13031</v>
      </c>
      <c r="B307" s="21"/>
      <c r="C307" s="25">
        <f>ROUND(C253+C306,5)</f>
        <v>-126458</v>
      </c>
      <c r="D307" s="21"/>
      <c r="E307" s="25">
        <f>A307-C307</f>
        <v>139489</v>
      </c>
      <c r="F307" s="21" t="s">
        <v>308</v>
      </c>
      <c r="G307" s="21"/>
      <c r="H307" s="21"/>
      <c r="I307" s="21"/>
      <c r="J307" s="21"/>
      <c r="K307" s="21"/>
      <c r="L307" s="21"/>
      <c r="M307" s="21"/>
      <c r="N307" s="25">
        <f>ROUND(N253+N306,5)</f>
        <v>762984</v>
      </c>
      <c r="O307" s="21"/>
      <c r="P307" s="25">
        <f>ROUND(P253+P306,5)</f>
        <v>-16232</v>
      </c>
      <c r="Q307" s="21"/>
      <c r="R307" s="25">
        <f>N307-P307</f>
        <v>779216</v>
      </c>
      <c r="S307" s="21"/>
      <c r="T307" s="25">
        <f>ROUND(T253+T306,5)</f>
        <v>-219939</v>
      </c>
    </row>
    <row r="308" spans="1:20" ht="16.5" thickTop="1"/>
  </sheetData>
  <pageMargins left="0.1" right="0.1" top="0.75" bottom="0.35" header="0.1" footer="0.15"/>
  <pageSetup scale="88" orientation="landscape" r:id="rId1"/>
  <headerFooter>
    <oddHeader>&amp;L&amp;"Arial,Bold"&amp;8&amp;D
&amp;T&amp;C&amp;"Arial,Bold"&amp;12 Town of Dewey Beach
&amp;14 Actual vs. Budget
&amp;10 November 2016&amp;R&amp;"-,Bold"&amp;16&amp;KFF0000FINAL DRAFT</oddHeader>
    <oddFooter>&amp;R&amp;"Arial,Bold"&amp;8 Page &amp;P of &amp;N</oddFooter>
  </headerFooter>
  <rowBreaks count="6" manualBreakCount="6">
    <brk id="96" max="16383" man="1"/>
    <brk id="131" max="16383" man="1"/>
    <brk id="159" max="16383" man="1"/>
    <brk id="193" max="16383" man="1"/>
    <brk id="221" max="16383" man="1"/>
    <brk id="253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2016-12-19T21:24:41Z</cp:lastPrinted>
  <dcterms:created xsi:type="dcterms:W3CDTF">2016-11-29T18:27:03Z</dcterms:created>
  <dcterms:modified xsi:type="dcterms:W3CDTF">2016-12-19T21:24:50Z</dcterms:modified>
</cp:coreProperties>
</file>