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I324" i="1"/>
  <c r="M323"/>
  <c r="K323"/>
  <c r="I323"/>
  <c r="M322"/>
  <c r="M321"/>
  <c r="K319"/>
  <c r="M319" s="1"/>
  <c r="I319"/>
  <c r="M318"/>
  <c r="K318"/>
  <c r="I318"/>
  <c r="M317"/>
  <c r="M315"/>
  <c r="K315"/>
  <c r="I315"/>
  <c r="M314"/>
  <c r="M313"/>
  <c r="M307"/>
  <c r="K307"/>
  <c r="I307"/>
  <c r="M306"/>
  <c r="M305"/>
  <c r="M304"/>
  <c r="K302"/>
  <c r="M301"/>
  <c r="K301"/>
  <c r="I301"/>
  <c r="M300"/>
  <c r="K298"/>
  <c r="I298"/>
  <c r="M298" s="1"/>
  <c r="M297"/>
  <c r="K297"/>
  <c r="I297"/>
  <c r="M296"/>
  <c r="M295"/>
  <c r="M294"/>
  <c r="M292"/>
  <c r="K292"/>
  <c r="I292"/>
  <c r="M291"/>
  <c r="M289"/>
  <c r="M288"/>
  <c r="M287"/>
  <c r="K284"/>
  <c r="I284"/>
  <c r="M284" s="1"/>
  <c r="M283"/>
  <c r="K283"/>
  <c r="I283"/>
  <c r="M282"/>
  <c r="M281"/>
  <c r="M280"/>
  <c r="M279"/>
  <c r="M276"/>
  <c r="K276"/>
  <c r="I276"/>
  <c r="M275"/>
  <c r="K275"/>
  <c r="I275"/>
  <c r="M274"/>
  <c r="M272"/>
  <c r="K272"/>
  <c r="I272"/>
  <c r="M271"/>
  <c r="M270"/>
  <c r="M269"/>
  <c r="M267"/>
  <c r="K267"/>
  <c r="I267"/>
  <c r="M266"/>
  <c r="M265"/>
  <c r="M264"/>
  <c r="M263"/>
  <c r="M261"/>
  <c r="K259"/>
  <c r="I259"/>
  <c r="M259" s="1"/>
  <c r="M258"/>
  <c r="K258"/>
  <c r="I258"/>
  <c r="M257"/>
  <c r="M255"/>
  <c r="K255"/>
  <c r="I255"/>
  <c r="M254"/>
  <c r="K254"/>
  <c r="I254"/>
  <c r="M253"/>
  <c r="M251"/>
  <c r="K251"/>
  <c r="I251"/>
  <c r="M250"/>
  <c r="M249"/>
  <c r="M248"/>
  <c r="M246"/>
  <c r="K246"/>
  <c r="I246"/>
  <c r="M245"/>
  <c r="M244"/>
  <c r="M243"/>
  <c r="M242"/>
  <c r="M241"/>
  <c r="M239"/>
  <c r="M238"/>
  <c r="M237"/>
  <c r="M236"/>
  <c r="M235"/>
  <c r="K232"/>
  <c r="I232"/>
  <c r="M232" s="1"/>
  <c r="M231"/>
  <c r="K231"/>
  <c r="I231"/>
  <c r="M230"/>
  <c r="M229"/>
  <c r="M228"/>
  <c r="M227"/>
  <c r="M225"/>
  <c r="K225"/>
  <c r="I225"/>
  <c r="M224"/>
  <c r="K224"/>
  <c r="I224"/>
  <c r="M223"/>
  <c r="M222"/>
  <c r="M220"/>
  <c r="K220"/>
  <c r="I220"/>
  <c r="M219"/>
  <c r="M218"/>
  <c r="M217"/>
  <c r="M216"/>
  <c r="M214"/>
  <c r="M210"/>
  <c r="K210"/>
  <c r="I210"/>
  <c r="M209"/>
  <c r="M208"/>
  <c r="M207"/>
  <c r="M206"/>
  <c r="K204"/>
  <c r="K211" s="1"/>
  <c r="I204"/>
  <c r="I211" s="1"/>
  <c r="M203"/>
  <c r="K203"/>
  <c r="I203"/>
  <c r="M202"/>
  <c r="M201"/>
  <c r="M199"/>
  <c r="K199"/>
  <c r="I199"/>
  <c r="M198"/>
  <c r="M197"/>
  <c r="M196"/>
  <c r="M194"/>
  <c r="K194"/>
  <c r="I194"/>
  <c r="M193"/>
  <c r="M192"/>
  <c r="M191"/>
  <c r="M190"/>
  <c r="M188"/>
  <c r="K188"/>
  <c r="I188"/>
  <c r="M187"/>
  <c r="M186"/>
  <c r="M185"/>
  <c r="M183"/>
  <c r="M182"/>
  <c r="M181"/>
  <c r="M180"/>
  <c r="M179"/>
  <c r="M178"/>
  <c r="M177"/>
  <c r="M173"/>
  <c r="K173"/>
  <c r="I173"/>
  <c r="M172"/>
  <c r="M171"/>
  <c r="M170"/>
  <c r="M169"/>
  <c r="M168"/>
  <c r="M167"/>
  <c r="M166"/>
  <c r="M165"/>
  <c r="K163"/>
  <c r="K174" s="1"/>
  <c r="I163"/>
  <c r="I174" s="1"/>
  <c r="M162"/>
  <c r="K162"/>
  <c r="I162"/>
  <c r="M161"/>
  <c r="M160"/>
  <c r="M158"/>
  <c r="K158"/>
  <c r="I158"/>
  <c r="M157"/>
  <c r="M156"/>
  <c r="M155"/>
  <c r="M154"/>
  <c r="M152"/>
  <c r="K152"/>
  <c r="I152"/>
  <c r="M151"/>
  <c r="M150"/>
  <c r="M149"/>
  <c r="M148"/>
  <c r="M147"/>
  <c r="M146"/>
  <c r="M144"/>
  <c r="K144"/>
  <c r="I144"/>
  <c r="M143"/>
  <c r="M142"/>
  <c r="M141"/>
  <c r="M140"/>
  <c r="M139"/>
  <c r="M137"/>
  <c r="M136"/>
  <c r="M135"/>
  <c r="M131"/>
  <c r="K131"/>
  <c r="I131"/>
  <c r="M130"/>
  <c r="M129"/>
  <c r="K127"/>
  <c r="K132" s="1"/>
  <c r="K308" s="1"/>
  <c r="I127"/>
  <c r="I132" s="1"/>
  <c r="M126"/>
  <c r="K126"/>
  <c r="I126"/>
  <c r="M125"/>
  <c r="M123"/>
  <c r="K123"/>
  <c r="I123"/>
  <c r="M122"/>
  <c r="M121"/>
  <c r="M120"/>
  <c r="M119"/>
  <c r="M118"/>
  <c r="M116"/>
  <c r="K116"/>
  <c r="I116"/>
  <c r="M115"/>
  <c r="M114"/>
  <c r="M113"/>
  <c r="M112"/>
  <c r="M111"/>
  <c r="M110"/>
  <c r="M109"/>
  <c r="M107"/>
  <c r="K107"/>
  <c r="I107"/>
  <c r="M106"/>
  <c r="M105"/>
  <c r="M104"/>
  <c r="M103"/>
  <c r="M102"/>
  <c r="M101"/>
  <c r="M99"/>
  <c r="M98"/>
  <c r="M97"/>
  <c r="M96"/>
  <c r="M95"/>
  <c r="M94"/>
  <c r="M93"/>
  <c r="M92"/>
  <c r="M91"/>
  <c r="M90"/>
  <c r="M89"/>
  <c r="M88"/>
  <c r="M87"/>
  <c r="M86"/>
  <c r="M85"/>
  <c r="M84"/>
  <c r="M83"/>
  <c r="K78"/>
  <c r="K79" s="1"/>
  <c r="M77"/>
  <c r="K77"/>
  <c r="I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K51"/>
  <c r="I51"/>
  <c r="I78" s="1"/>
  <c r="M50"/>
  <c r="K50"/>
  <c r="I50"/>
  <c r="M49"/>
  <c r="M48"/>
  <c r="M47"/>
  <c r="M46"/>
  <c r="M45"/>
  <c r="M44"/>
  <c r="M43"/>
  <c r="M42"/>
  <c r="M41"/>
  <c r="M40"/>
  <c r="M39"/>
  <c r="M37"/>
  <c r="M36"/>
  <c r="M35"/>
  <c r="M34"/>
  <c r="M33"/>
  <c r="M32"/>
  <c r="M31"/>
  <c r="M30"/>
  <c r="M29"/>
  <c r="M28"/>
  <c r="M27"/>
  <c r="M26"/>
  <c r="M25"/>
  <c r="M24"/>
  <c r="M23"/>
  <c r="K23"/>
  <c r="I23"/>
  <c r="M22"/>
  <c r="M21"/>
  <c r="M20"/>
  <c r="M19"/>
  <c r="M17"/>
  <c r="M16"/>
  <c r="M15"/>
  <c r="M14"/>
  <c r="M13"/>
  <c r="K13"/>
  <c r="I13"/>
  <c r="M12"/>
  <c r="M11"/>
  <c r="M10"/>
  <c r="M9"/>
  <c r="M7"/>
  <c r="M6"/>
  <c r="M78" l="1"/>
  <c r="I79"/>
  <c r="M132"/>
  <c r="I308"/>
  <c r="M308" s="1"/>
  <c r="K309"/>
  <c r="M174"/>
  <c r="M211"/>
  <c r="K324"/>
  <c r="M324" s="1"/>
  <c r="M51"/>
  <c r="M127"/>
  <c r="I302"/>
  <c r="M302" s="1"/>
  <c r="M163"/>
  <c r="M204"/>
  <c r="I309" l="1"/>
  <c r="M79"/>
  <c r="K325"/>
  <c r="M309" l="1"/>
  <c r="I325"/>
  <c r="M325" s="1"/>
</calcChain>
</file>

<file path=xl/sharedStrings.xml><?xml version="1.0" encoding="utf-8"?>
<sst xmlns="http://schemas.openxmlformats.org/spreadsheetml/2006/main" count="326" uniqueCount="326">
  <si>
    <t>Apr - Nov 10</t>
  </si>
  <si>
    <t>Apr - Nov 09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</si>
  <si>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</si>
  <si>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</si>
  <si>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</si>
  <si>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</si>
  <si>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</si>
  <si>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</si>
  <si>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</si>
  <si>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</si>
  <si>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</si>
  <si>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</si>
  <si>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</si>
  <si>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</si>
  <si>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</si>
  <si>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</si>
  <si>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</si>
  <si>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</si>
  <si>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</si>
  <si>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</si>
  <si>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4011005 · Parking Permits- Non Trans</t>
  </si>
  <si>
    <t>4011010 · Parking Permits - 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</si>
  <si>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</si>
  <si>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</si>
  <si>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</si>
  <si>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</si>
  <si>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</si>
  <si>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</si>
  <si>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</si>
  <si>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</si>
  <si>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</si>
  <si>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</si>
  <si>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</si>
  <si>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</si>
  <si>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</si>
  <si>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</si>
  <si>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</si>
  <si>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</si>
  <si>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</si>
  <si>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</si>
  <si>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</si>
  <si>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</si>
  <si>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</si>
  <si>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</si>
  <si>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</si>
  <si>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</si>
  <si>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</si>
  <si>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</si>
  <si>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8010387 · Pension Income</t>
  </si>
  <si>
    <t>8010400 · Notary Fee</t>
  </si>
  <si>
    <t>Total 8010000 · Other Fines and Revenue</t>
  </si>
  <si>
    <t>Total 400 · Operating Income</t>
  </si>
  <si>
    <t>800 · Below-the-Line Income</t>
  </si>
  <si>
    <t>8020040 · Law EnforcTech &amp; Ed Fund Inc</t>
  </si>
  <si>
    <t>8020050 · SALLE Grant Income</t>
  </si>
  <si>
    <t>8020060 · BYME Justice Grant</t>
  </si>
  <si>
    <t>8020200 · Contributions 02</t>
  </si>
  <si>
    <t>8030040 · Municipal Street Grant Income</t>
  </si>
  <si>
    <t>8030050 · Highway Special Grant Income</t>
  </si>
  <si>
    <t>8030200 · Contributions/Beautification</t>
  </si>
  <si>
    <t>8050200 · Contributions 05</t>
  </si>
  <si>
    <t>8080350 · Stimulus Police Grants</t>
  </si>
  <si>
    <t>8090002 · Vehicle Grants</t>
  </si>
  <si>
    <t>8090004 · EIDE Grant Income</t>
  </si>
  <si>
    <t>8090005 · Reimbursement of Salaries</t>
  </si>
  <si>
    <t>8090006 · Grants for COPS</t>
  </si>
  <si>
    <t>8090007 · Video Surcharge</t>
  </si>
  <si>
    <t>8090008 · DelDot Surcharge</t>
  </si>
  <si>
    <t>8090009 · Vic Comp Assessment</t>
  </si>
  <si>
    <t>8090010 · LG Youth/Rec Prog Contributions</t>
  </si>
  <si>
    <t>8090011 · Local Gov Grants</t>
  </si>
  <si>
    <t>8090012 · Special  Event Fees</t>
  </si>
  <si>
    <t>8090014 · End of Season Party Contri</t>
  </si>
  <si>
    <t>8090015 · Bldg Permit St Repair Assess</t>
  </si>
  <si>
    <t>8090016 · DELJIS Surcharge</t>
  </si>
  <si>
    <t>8090017 · Police SLEAF Grant Income</t>
  </si>
  <si>
    <t>8090018 · Shared Confiscated Funds</t>
  </si>
  <si>
    <t>Total 800 · Below-the-Line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</si>
  <si>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</si>
  <si>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</si>
  <si>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</si>
  <si>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</si>
  <si>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</si>
  <si>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</si>
  <si>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</si>
  <si>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</si>
  <si>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</si>
  <si>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</si>
  <si>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</si>
  <si>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</si>
  <si>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</si>
  <si>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</si>
  <si>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</si>
  <si>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6010270 · Donations.</t>
  </si>
  <si>
    <t>6010300 · Audit Fees</t>
  </si>
  <si>
    <t>6010310 · Legal Fees-Regular</t>
  </si>
  <si>
    <t>6010510 · Town Hall Expenses</t>
  </si>
  <si>
    <t>6012000 · Committee Expenses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</si>
  <si>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</si>
  <si>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</si>
  <si>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</si>
  <si>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</si>
  <si>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</si>
  <si>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</si>
  <si>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</si>
  <si>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</si>
  <si>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</si>
  <si>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</si>
  <si>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</si>
  <si>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</si>
  <si>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</si>
  <si>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</si>
  <si>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</si>
  <si>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</si>
  <si>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</si>
  <si>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</si>
  <si>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</si>
  <si>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</si>
  <si>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</si>
  <si>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</si>
  <si>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</si>
  <si>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6010199 · Retirement</t>
  </si>
  <si>
    <t>6010200 · Pension</t>
  </si>
  <si>
    <t>Total 601P · Payroll &amp; HR Expenses</t>
  </si>
  <si>
    <t>601V · Vehicle Expenses</t>
  </si>
  <si>
    <t>6010120 · Gas Reimb./Maint./Repairs</t>
  </si>
  <si>
    <t>Total 601V · Vehicle Expenses</t>
  </si>
  <si>
    <t>Total 60101 · Administrative Operating</t>
  </si>
  <si>
    <t>60102 · Administrative Below-the-Line</t>
  </si>
  <si>
    <t>6012001 · Season Party</t>
  </si>
  <si>
    <t>6012007 · Energy Audit Grant Expenses</t>
  </si>
  <si>
    <t>Total 60102 · Administrative Below-the-Line</t>
  </si>
  <si>
    <t>Total 601 · Administrative</t>
  </si>
  <si>
    <t>602 · Police</t>
  </si>
  <si>
    <t>60201 · Police Operating</t>
  </si>
  <si>
    <t>6020030 · Uniforms</t>
  </si>
  <si>
    <t>6020080 · Professional  Fees</t>
  </si>
  <si>
    <t>6020210 · Misc</t>
  </si>
  <si>
    <t>602A · Administrative Public Safety</t>
  </si>
  <si>
    <t>6020070 · Insurance</t>
  </si>
  <si>
    <t>6020090 · Dues &amp; Publications 02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</si>
  <si>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</si>
  <si>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</si>
  <si>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</si>
  <si>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</si>
  <si>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</si>
  <si>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</si>
  <si>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6020140 · Heat &amp; Electric</t>
  </si>
  <si>
    <t>6020170 · Trash</t>
  </si>
  <si>
    <t>6020240 · Janitorial/Pest Control Service</t>
  </si>
  <si>
    <t>6020280 · Building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</si>
  <si>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</si>
  <si>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</si>
  <si>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</si>
  <si>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</si>
  <si>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</si>
  <si>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</si>
  <si>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</si>
  <si>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</si>
  <si>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</si>
  <si>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</si>
  <si>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</si>
  <si>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</si>
  <si>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</si>
  <si>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60202 · Police Below-the-Line</t>
  </si>
  <si>
    <t>6020056 · Major Asset 02</t>
  </si>
  <si>
    <t>6020061 · Small Equipment 02</t>
  </si>
  <si>
    <t>6020203 · SLEAF Grant Expenses</t>
  </si>
  <si>
    <t>6020205 · Local Government Grant</t>
  </si>
  <si>
    <t>6020208 · SALLE Grant Expenses</t>
  </si>
  <si>
    <t>6021010 · Cops Grant Cost</t>
  </si>
  <si>
    <t>6021202 · EIDE Grant Expenses</t>
  </si>
  <si>
    <t>6021206 · Special Events</t>
  </si>
  <si>
    <t>Total 60202 · Police Below-the-Line</t>
  </si>
  <si>
    <t>Total 602 · Police</t>
  </si>
  <si>
    <t>603 · Street &amp; Highway</t>
  </si>
  <si>
    <t>60301 · Street &amp; Hwy Operating</t>
  </si>
  <si>
    <t>6030170 · Trash</t>
  </si>
  <si>
    <t>6030185 · Computer Air Card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</si>
  <si>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</si>
  <si>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</si>
  <si>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</si>
  <si>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</si>
  <si>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</si>
  <si>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</si>
  <si>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</si>
  <si>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</si>
  <si>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</si>
  <si>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</si>
  <si>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</si>
  <si>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</si>
  <si>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6030140 · Heat &amp; Electric</t>
  </si>
  <si>
    <t>6030280 · Building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</si>
  <si>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</si>
  <si>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</si>
  <si>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</si>
  <si>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</si>
  <si>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</si>
  <si>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</si>
  <si>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</si>
  <si>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</si>
  <si>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</si>
  <si>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</si>
  <si>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</si>
  <si>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</si>
  <si>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60302 · Street &amp; Hwy Below-the-Line</t>
  </si>
  <si>
    <t>6031112 · Mun Street Aid Grant Exp 03</t>
  </si>
  <si>
    <t>6031113 · Street &amp; Hwy  Grant  Expense</t>
  </si>
  <si>
    <t>6031611 · Street Lights</t>
  </si>
  <si>
    <t>6032000 · Street Repairs 03</t>
  </si>
  <si>
    <t>Total 60302 · Street &amp; Hwy Below-the-Line</t>
  </si>
  <si>
    <t>Total 603 · Street &amp; Highway</t>
  </si>
  <si>
    <t>604 · Alderman Court Expenses</t>
  </si>
  <si>
    <t>60401 · Alderman Court Operating</t>
  </si>
  <si>
    <t>6040080 · Professional Fees</t>
  </si>
  <si>
    <t>604A · Administrative Courts</t>
  </si>
  <si>
    <t>6040070 · Insurance</t>
  </si>
  <si>
    <t>6040090 · Dues &amp; Publications 04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</si>
  <si>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</si>
  <si>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</si>
  <si>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</si>
  <si>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</si>
  <si>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</si>
  <si>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</si>
  <si>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</si>
  <si>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</si>
  <si>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60402 · Alderman Court Below-the-Line</t>
  </si>
  <si>
    <t>6040250 · DELJIS Surcharge Expense</t>
  </si>
  <si>
    <t>6041111 · VCCB Payments</t>
  </si>
  <si>
    <t>6041112 · DelDot Surcharge Expense</t>
  </si>
  <si>
    <t>6041113 · Video Surcharge Ct Expense</t>
  </si>
  <si>
    <t>Total 60402 · Alderman Court Below-the-Line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</si>
  <si>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</si>
  <si>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</si>
  <si>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</si>
  <si>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</si>
  <si>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</si>
  <si>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6050190 · First Aid Supplies</t>
  </si>
  <si>
    <t>6050210 · Misc</t>
  </si>
  <si>
    <t>6050250 · Drug Testing</t>
  </si>
  <si>
    <t>605A · Administrative Beach Safety</t>
  </si>
  <si>
    <t>6050015 · Telephone</t>
  </si>
  <si>
    <t>6050070 · Insurance</t>
  </si>
  <si>
    <t>6050090 · Dues &amp; Publications 05</t>
  </si>
  <si>
    <t>6050160 · Postage 05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</si>
  <si>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</si>
  <si>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</si>
  <si>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</si>
  <si>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</si>
  <si>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</si>
  <si>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</si>
  <si>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</si>
  <si>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</si>
  <si>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</si>
  <si>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</si>
  <si>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</si>
  <si>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60502 · Lifeguards Below-the-Line</t>
  </si>
  <si>
    <t>6050271 · LG Youth/Rec Prog Exp</t>
  </si>
  <si>
    <t>Total 60502 · Lifeguards Below-the-Line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</si>
  <si>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</si>
  <si>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</si>
  <si>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</si>
  <si>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</si>
  <si>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</si>
  <si>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6060090 · Dues &amp; Publications 06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</si>
  <si>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</si>
  <si>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</si>
  <si>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</si>
  <si>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</si>
  <si>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</si>
  <si>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</si>
  <si>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</si>
  <si>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</si>
  <si>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</si>
  <si>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</si>
  <si>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</si>
  <si>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</si>
  <si>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</si>
  <si>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607B · Building Expenses</t>
  </si>
  <si>
    <t>6070130 · Building Maintenance &amp; Repairs</t>
  </si>
  <si>
    <t>6070140 · Heat &amp; Electric</t>
  </si>
  <si>
    <t>6070280 · Bldg Supplies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</si>
  <si>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</si>
  <si>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</si>
  <si>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</si>
  <si>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</si>
  <si>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</si>
  <si>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</si>
  <si>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</si>
  <si>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</si>
  <si>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</si>
  <si>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</si>
  <si>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</si>
  <si>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</si>
  <si>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</si>
  <si>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6080020 · Employee Benefits</t>
  </si>
  <si>
    <t>6080050 · Payroll Taxes</t>
  </si>
  <si>
    <t>Total 608P · Payroll &amp; HR Expenses</t>
  </si>
  <si>
    <t>Total 60801 · Seasonal PD Operating</t>
  </si>
  <si>
    <t>60802 · Seasonal PD Below-the-Line</t>
  </si>
  <si>
    <t>6080380 · Stimulus Police Grant- Salaries</t>
  </si>
  <si>
    <t>Total 60802 · Seasonal PD Below-the-Line</t>
  </si>
  <si>
    <t>Total 608 · Seasonal PD</t>
  </si>
  <si>
    <t>609 · Town Operating</t>
  </si>
  <si>
    <t>6090100 · Equipment/Asset  Purchase</t>
  </si>
  <si>
    <t>6090102 · Employee Bonus's</t>
  </si>
  <si>
    <t>6090104 · Bayard Ave Debt &amp; Interest</t>
  </si>
  <si>
    <t>Total 609 · Town Operating</t>
  </si>
  <si>
    <t>Total Expense</t>
  </si>
  <si>
    <t>Net Ordinary Income</t>
  </si>
  <si>
    <t>Other Income/Expense</t>
  </si>
  <si>
    <t>Other Income</t>
  </si>
  <si>
    <t>9020000 · Police Below-The-Line</t>
  </si>
  <si>
    <t>9020011 · COPS Grant Payroll</t>
  </si>
  <si>
    <t>9020030 · Police Running&amp;Other Event Fees</t>
  </si>
  <si>
    <t>Total 9020000 · Police Below-The-Line</t>
  </si>
  <si>
    <t>9030000 · Street Hwy Below-The-Line</t>
  </si>
  <si>
    <t>9030010 · Beautification Contributions</t>
  </si>
  <si>
    <t>Total 9030000 · Street Hwy Below-The-Line</t>
  </si>
  <si>
    <t>Total Other Income</t>
  </si>
  <si>
    <t>Other Expense</t>
  </si>
  <si>
    <t>6090010 · Salaries &amp; Wages 09</t>
  </si>
  <si>
    <t>6090170 · Trash09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</si>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</sst>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O1" sqref="O1"/>
    </sheetView>
  </sheetViews>
  <sheetFormatPr defaultRowHeight="15" outlineLevelRow="4" outlineLevelCol="1"/>
  <cols>
    <col min="1" max="7" width="3" style="16" customWidth="1"/>
    <col min="8" max="8" width="36.42578125" style="16" customWidth="1"/>
    <col min="9" max="9" width="10.28515625" style="17" bestFit="1" customWidth="1" outlineLevel="1"/>
    <col min="10" max="10" width="2.28515625" style="17" customWidth="1" outlineLevel="1"/>
    <col min="11" max="11" width="10.28515625" style="17" bestFit="1" customWidth="1" outlineLevel="1"/>
    <col min="12" max="12" width="2.28515625" style="17" customWidth="1" outlineLevel="1"/>
    <col min="13" max="13" width="9.28515625" style="17" bestFit="1" customWidth="1"/>
    <col min="14" max="14" width="2.28515625" style="17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</row>
    <row r="2" spans="1:14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  <c r="N2" s="14"/>
    </row>
    <row r="3" spans="1:14" ht="15.75" thickTop="1">
      <c r="A3" s="1"/>
      <c r="B3" s="1" t="s">
        <v>3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</row>
    <row r="4" spans="1:14" outlineLevel="1">
      <c r="A4" s="1"/>
      <c r="B4" s="1"/>
      <c r="C4" s="1"/>
      <c r="D4" s="1" t="s">
        <v>4</v>
      </c>
      <c r="E4" s="1"/>
      <c r="F4" s="1"/>
      <c r="G4" s="1"/>
      <c r="H4" s="1"/>
      <c r="I4" s="4"/>
      <c r="J4" s="5"/>
      <c r="K4" s="4"/>
      <c r="L4" s="5"/>
      <c r="M4" s="4"/>
      <c r="N4" s="5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4"/>
      <c r="J5" s="5"/>
      <c r="K5" s="4"/>
      <c r="L5" s="5"/>
      <c r="M5" s="4"/>
      <c r="N5" s="5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4">
        <v>227394.5</v>
      </c>
      <c r="J6" s="5"/>
      <c r="K6" s="4">
        <v>317227.95</v>
      </c>
      <c r="L6" s="5"/>
      <c r="M6" s="4">
        <f>ROUND((I6-K6),5)</f>
        <v>-89833.45</v>
      </c>
      <c r="N6" s="5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4">
        <v>332571.45</v>
      </c>
      <c r="J7" s="5"/>
      <c r="K7" s="4">
        <v>220950.13</v>
      </c>
      <c r="L7" s="5"/>
      <c r="M7" s="4">
        <f>ROUND((I7-K7),5)</f>
        <v>111621.32</v>
      </c>
      <c r="N7" s="5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4"/>
      <c r="J8" s="5"/>
      <c r="K8" s="4"/>
      <c r="L8" s="5"/>
      <c r="M8" s="4"/>
      <c r="N8" s="5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4">
        <v>42746</v>
      </c>
      <c r="J9" s="5"/>
      <c r="K9" s="4">
        <v>72882.5</v>
      </c>
      <c r="L9" s="5"/>
      <c r="M9" s="4">
        <f>ROUND((I9-K9),5)</f>
        <v>-30136.5</v>
      </c>
      <c r="N9" s="5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4">
        <v>1700</v>
      </c>
      <c r="J10" s="5"/>
      <c r="K10" s="4">
        <v>6885.02</v>
      </c>
      <c r="L10" s="5"/>
      <c r="M10" s="4">
        <f>ROUND((I10-K10),5)</f>
        <v>-5185.0200000000004</v>
      </c>
      <c r="N10" s="5"/>
    </row>
    <row r="11" spans="1:14" outlineLevel="3">
      <c r="A11" s="1"/>
      <c r="B11" s="1"/>
      <c r="C11" s="1"/>
      <c r="D11" s="1"/>
      <c r="E11" s="1"/>
      <c r="F11" s="1"/>
      <c r="G11" s="1" t="s">
        <v>11</v>
      </c>
      <c r="H11" s="1"/>
      <c r="I11" s="4">
        <v>82910</v>
      </c>
      <c r="J11" s="5"/>
      <c r="K11" s="4">
        <v>77835.02</v>
      </c>
      <c r="L11" s="5"/>
      <c r="M11" s="4">
        <f>ROUND((I11-K11),5)</f>
        <v>5074.9799999999996</v>
      </c>
      <c r="N11" s="5"/>
    </row>
    <row r="12" spans="1:14" ht="15.75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6">
        <v>2100</v>
      </c>
      <c r="J12" s="5"/>
      <c r="K12" s="6">
        <v>2560.02</v>
      </c>
      <c r="L12" s="5"/>
      <c r="M12" s="6">
        <f>ROUND((I12-K12),5)</f>
        <v>-460.02</v>
      </c>
      <c r="N12" s="5"/>
    </row>
    <row r="13" spans="1:14" outlineLevel="2">
      <c r="A13" s="1"/>
      <c r="B13" s="1"/>
      <c r="C13" s="1"/>
      <c r="D13" s="1"/>
      <c r="E13" s="1"/>
      <c r="F13" s="1" t="s">
        <v>13</v>
      </c>
      <c r="G13" s="1"/>
      <c r="H13" s="1"/>
      <c r="I13" s="4">
        <f>ROUND(SUM(I8:I12),5)</f>
        <v>129456</v>
      </c>
      <c r="J13" s="5"/>
      <c r="K13" s="4">
        <f>ROUND(SUM(K8:K12),5)</f>
        <v>160162.56</v>
      </c>
      <c r="L13" s="5"/>
      <c r="M13" s="4">
        <f>ROUND((I13-K13),5)</f>
        <v>-30706.560000000001</v>
      </c>
      <c r="N13" s="5"/>
    </row>
    <row r="14" spans="1:14" ht="30" customHeight="1" outlineLevel="2">
      <c r="A14" s="1"/>
      <c r="B14" s="1"/>
      <c r="C14" s="1"/>
      <c r="D14" s="1"/>
      <c r="E14" s="1"/>
      <c r="F14" s="1" t="s">
        <v>14</v>
      </c>
      <c r="G14" s="1"/>
      <c r="H14" s="1"/>
      <c r="I14" s="4">
        <v>21515.61</v>
      </c>
      <c r="J14" s="5"/>
      <c r="K14" s="4">
        <v>21577.71</v>
      </c>
      <c r="L14" s="5"/>
      <c r="M14" s="4">
        <f>ROUND((I14-K14),5)</f>
        <v>-62.1</v>
      </c>
      <c r="N14" s="5"/>
    </row>
    <row r="15" spans="1:14" outlineLevel="2">
      <c r="A15" s="1"/>
      <c r="B15" s="1"/>
      <c r="C15" s="1"/>
      <c r="D15" s="1"/>
      <c r="E15" s="1"/>
      <c r="F15" s="1" t="s">
        <v>15</v>
      </c>
      <c r="G15" s="1"/>
      <c r="H15" s="1"/>
      <c r="I15" s="4">
        <v>61666</v>
      </c>
      <c r="J15" s="5"/>
      <c r="K15" s="4">
        <v>61716.66</v>
      </c>
      <c r="L15" s="5"/>
      <c r="M15" s="4">
        <f>ROUND((I15-K15),5)</f>
        <v>-50.66</v>
      </c>
      <c r="N15" s="5"/>
    </row>
    <row r="16" spans="1:14" outlineLevel="2">
      <c r="A16" s="1"/>
      <c r="B16" s="1"/>
      <c r="C16" s="1"/>
      <c r="D16" s="1"/>
      <c r="E16" s="1"/>
      <c r="F16" s="1" t="s">
        <v>16</v>
      </c>
      <c r="G16" s="1"/>
      <c r="H16" s="1"/>
      <c r="I16" s="4">
        <v>8380</v>
      </c>
      <c r="J16" s="5"/>
      <c r="K16" s="4">
        <v>8385</v>
      </c>
      <c r="L16" s="5"/>
      <c r="M16" s="4">
        <f>ROUND((I16-K16),5)</f>
        <v>-5</v>
      </c>
      <c r="N16" s="5"/>
    </row>
    <row r="17" spans="1:14" outlineLevel="2">
      <c r="A17" s="1"/>
      <c r="B17" s="1"/>
      <c r="C17" s="1"/>
      <c r="D17" s="1"/>
      <c r="E17" s="1"/>
      <c r="F17" s="1" t="s">
        <v>17</v>
      </c>
      <c r="G17" s="1"/>
      <c r="H17" s="1"/>
      <c r="I17" s="4">
        <v>0</v>
      </c>
      <c r="J17" s="5"/>
      <c r="K17" s="4">
        <v>2100</v>
      </c>
      <c r="L17" s="5"/>
      <c r="M17" s="4">
        <f>ROUND((I17-K17),5)</f>
        <v>-2100</v>
      </c>
      <c r="N17" s="5"/>
    </row>
    <row r="18" spans="1:14" outlineLevel="3">
      <c r="A18" s="1"/>
      <c r="B18" s="1"/>
      <c r="C18" s="1"/>
      <c r="D18" s="1"/>
      <c r="E18" s="1"/>
      <c r="F18" s="1" t="s">
        <v>18</v>
      </c>
      <c r="G18" s="1"/>
      <c r="H18" s="1"/>
      <c r="I18" s="4"/>
      <c r="J18" s="5"/>
      <c r="K18" s="4"/>
      <c r="L18" s="5"/>
      <c r="M18" s="4"/>
      <c r="N18" s="5"/>
    </row>
    <row r="19" spans="1:14" outlineLevel="3">
      <c r="A19" s="1"/>
      <c r="B19" s="1"/>
      <c r="C19" s="1"/>
      <c r="D19" s="1"/>
      <c r="E19" s="1"/>
      <c r="F19" s="1"/>
      <c r="G19" s="1" t="s">
        <v>19</v>
      </c>
      <c r="H19" s="1"/>
      <c r="I19" s="4">
        <v>242942.26</v>
      </c>
      <c r="J19" s="5"/>
      <c r="K19" s="4">
        <v>249512.23</v>
      </c>
      <c r="L19" s="5"/>
      <c r="M19" s="4">
        <f>ROUND((I19-K19),5)</f>
        <v>-6569.97</v>
      </c>
      <c r="N19" s="5"/>
    </row>
    <row r="20" spans="1:14" outlineLevel="3">
      <c r="A20" s="1"/>
      <c r="B20" s="1"/>
      <c r="C20" s="1"/>
      <c r="D20" s="1"/>
      <c r="E20" s="1"/>
      <c r="F20" s="1"/>
      <c r="G20" s="1" t="s">
        <v>20</v>
      </c>
      <c r="H20" s="1"/>
      <c r="I20" s="4">
        <v>660</v>
      </c>
      <c r="J20" s="5"/>
      <c r="K20" s="4">
        <v>2400.02</v>
      </c>
      <c r="L20" s="5"/>
      <c r="M20" s="4">
        <f>ROUND((I20-K20),5)</f>
        <v>-1740.02</v>
      </c>
      <c r="N20" s="5"/>
    </row>
    <row r="21" spans="1:14" outlineLevel="3">
      <c r="A21" s="1"/>
      <c r="B21" s="1"/>
      <c r="C21" s="1"/>
      <c r="D21" s="1"/>
      <c r="E21" s="1"/>
      <c r="F21" s="1"/>
      <c r="G21" s="1" t="s">
        <v>21</v>
      </c>
      <c r="H21" s="1"/>
      <c r="I21" s="4">
        <v>61620.46</v>
      </c>
      <c r="J21" s="5"/>
      <c r="K21" s="4">
        <v>83354.27</v>
      </c>
      <c r="L21" s="5"/>
      <c r="M21" s="4">
        <f>ROUND((I21-K21),5)</f>
        <v>-21733.81</v>
      </c>
      <c r="N21" s="5"/>
    </row>
    <row r="22" spans="1:14" ht="15.75" outlineLevel="3" thickBot="1">
      <c r="A22" s="1"/>
      <c r="B22" s="1"/>
      <c r="C22" s="1"/>
      <c r="D22" s="1"/>
      <c r="E22" s="1"/>
      <c r="F22" s="1"/>
      <c r="G22" s="1" t="s">
        <v>22</v>
      </c>
      <c r="H22" s="1"/>
      <c r="I22" s="6">
        <v>215414.07</v>
      </c>
      <c r="J22" s="5"/>
      <c r="K22" s="6">
        <v>171705</v>
      </c>
      <c r="L22" s="5"/>
      <c r="M22" s="6">
        <f>ROUND((I22-K22),5)</f>
        <v>43709.07</v>
      </c>
      <c r="N22" s="5"/>
    </row>
    <row r="23" spans="1:14" outlineLevel="2">
      <c r="A23" s="1"/>
      <c r="B23" s="1"/>
      <c r="C23" s="1"/>
      <c r="D23" s="1"/>
      <c r="E23" s="1"/>
      <c r="F23" s="1" t="s">
        <v>23</v>
      </c>
      <c r="G23" s="1"/>
      <c r="H23" s="1"/>
      <c r="I23" s="4">
        <f>ROUND(SUM(I18:I22),5)</f>
        <v>520636.79</v>
      </c>
      <c r="J23" s="5"/>
      <c r="K23" s="4">
        <f>ROUND(SUM(K18:K22),5)</f>
        <v>506971.52</v>
      </c>
      <c r="L23" s="5"/>
      <c r="M23" s="4">
        <f>ROUND((I23-K23),5)</f>
        <v>13665.27</v>
      </c>
      <c r="N23" s="5"/>
    </row>
    <row r="24" spans="1:14" ht="30" customHeight="1" outlineLevel="2">
      <c r="A24" s="1"/>
      <c r="B24" s="1"/>
      <c r="C24" s="1"/>
      <c r="D24" s="1"/>
      <c r="E24" s="1"/>
      <c r="F24" s="1" t="s">
        <v>24</v>
      </c>
      <c r="G24" s="1"/>
      <c r="H24" s="1"/>
      <c r="I24" s="4">
        <v>107612.39</v>
      </c>
      <c r="J24" s="5"/>
      <c r="K24" s="4">
        <v>103396.28</v>
      </c>
      <c r="L24" s="5"/>
      <c r="M24" s="4">
        <f>ROUND((I24-K24),5)</f>
        <v>4216.1099999999997</v>
      </c>
      <c r="N24" s="5"/>
    </row>
    <row r="25" spans="1:14" outlineLevel="2">
      <c r="A25" s="1"/>
      <c r="B25" s="1"/>
      <c r="C25" s="1"/>
      <c r="D25" s="1"/>
      <c r="E25" s="1"/>
      <c r="F25" s="1" t="s">
        <v>25</v>
      </c>
      <c r="G25" s="1"/>
      <c r="H25" s="1"/>
      <c r="I25" s="4">
        <v>248107.62</v>
      </c>
      <c r="J25" s="5"/>
      <c r="K25" s="4">
        <v>383942.04</v>
      </c>
      <c r="L25" s="5"/>
      <c r="M25" s="4">
        <f>ROUND((I25-K25),5)</f>
        <v>-135834.42000000001</v>
      </c>
      <c r="N25" s="5"/>
    </row>
    <row r="26" spans="1:14" outlineLevel="2">
      <c r="A26" s="1"/>
      <c r="B26" s="1"/>
      <c r="C26" s="1"/>
      <c r="D26" s="1"/>
      <c r="E26" s="1"/>
      <c r="F26" s="1" t="s">
        <v>26</v>
      </c>
      <c r="G26" s="1"/>
      <c r="H26" s="1"/>
      <c r="I26" s="4">
        <v>640</v>
      </c>
      <c r="J26" s="5"/>
      <c r="K26" s="4">
        <v>590</v>
      </c>
      <c r="L26" s="5"/>
      <c r="M26" s="4">
        <f>ROUND((I26-K26),5)</f>
        <v>50</v>
      </c>
      <c r="N26" s="5"/>
    </row>
    <row r="27" spans="1:14" outlineLevel="2">
      <c r="A27" s="1"/>
      <c r="B27" s="1"/>
      <c r="C27" s="1"/>
      <c r="D27" s="1"/>
      <c r="E27" s="1"/>
      <c r="F27" s="1" t="s">
        <v>27</v>
      </c>
      <c r="G27" s="1"/>
      <c r="H27" s="1"/>
      <c r="I27" s="4">
        <v>20981.1</v>
      </c>
      <c r="J27" s="5"/>
      <c r="K27" s="4">
        <v>26634.1</v>
      </c>
      <c r="L27" s="5"/>
      <c r="M27" s="4">
        <f>ROUND((I27-K27),5)</f>
        <v>-5653</v>
      </c>
      <c r="N27" s="5"/>
    </row>
    <row r="28" spans="1:14" outlineLevel="2">
      <c r="A28" s="1"/>
      <c r="B28" s="1"/>
      <c r="C28" s="1"/>
      <c r="D28" s="1"/>
      <c r="E28" s="1"/>
      <c r="F28" s="1" t="s">
        <v>28</v>
      </c>
      <c r="G28" s="1"/>
      <c r="H28" s="1"/>
      <c r="I28" s="4">
        <v>471.5</v>
      </c>
      <c r="J28" s="5"/>
      <c r="K28" s="4">
        <v>0</v>
      </c>
      <c r="L28" s="5"/>
      <c r="M28" s="4">
        <f>ROUND((I28-K28),5)</f>
        <v>471.5</v>
      </c>
      <c r="N28" s="5"/>
    </row>
    <row r="29" spans="1:14" outlineLevel="2">
      <c r="A29" s="1"/>
      <c r="B29" s="1"/>
      <c r="C29" s="1"/>
      <c r="D29" s="1"/>
      <c r="E29" s="1"/>
      <c r="F29" s="1" t="s">
        <v>29</v>
      </c>
      <c r="G29" s="1"/>
      <c r="H29" s="1"/>
      <c r="I29" s="4">
        <v>114888.78</v>
      </c>
      <c r="J29" s="5"/>
      <c r="K29" s="4">
        <v>94451.35</v>
      </c>
      <c r="L29" s="5"/>
      <c r="M29" s="4">
        <f>ROUND((I29-K29),5)</f>
        <v>20437.43</v>
      </c>
      <c r="N29" s="5"/>
    </row>
    <row r="30" spans="1:14" outlineLevel="2">
      <c r="A30" s="1"/>
      <c r="B30" s="1"/>
      <c r="C30" s="1"/>
      <c r="D30" s="1"/>
      <c r="E30" s="1"/>
      <c r="F30" s="1" t="s">
        <v>30</v>
      </c>
      <c r="G30" s="1"/>
      <c r="H30" s="1"/>
      <c r="I30" s="4">
        <v>46561.15</v>
      </c>
      <c r="J30" s="5"/>
      <c r="K30" s="4">
        <v>16749.7</v>
      </c>
      <c r="L30" s="5"/>
      <c r="M30" s="4">
        <f>ROUND((I30-K30),5)</f>
        <v>29811.45</v>
      </c>
      <c r="N30" s="5"/>
    </row>
    <row r="31" spans="1:14" outlineLevel="2">
      <c r="A31" s="1"/>
      <c r="B31" s="1"/>
      <c r="C31" s="1"/>
      <c r="D31" s="1"/>
      <c r="E31" s="1"/>
      <c r="F31" s="1" t="s">
        <v>31</v>
      </c>
      <c r="G31" s="1"/>
      <c r="H31" s="1"/>
      <c r="I31" s="4">
        <v>54875.35</v>
      </c>
      <c r="J31" s="5"/>
      <c r="K31" s="4">
        <v>54956.7</v>
      </c>
      <c r="L31" s="5"/>
      <c r="M31" s="4">
        <f>ROUND((I31-K31),5)</f>
        <v>-81.349999999999994</v>
      </c>
      <c r="N31" s="5"/>
    </row>
    <row r="32" spans="1:14" outlineLevel="2">
      <c r="A32" s="1"/>
      <c r="B32" s="1"/>
      <c r="C32" s="1"/>
      <c r="D32" s="1"/>
      <c r="E32" s="1"/>
      <c r="F32" s="1" t="s">
        <v>32</v>
      </c>
      <c r="G32" s="1"/>
      <c r="H32" s="1"/>
      <c r="I32" s="4">
        <v>3292.75</v>
      </c>
      <c r="J32" s="5"/>
      <c r="K32" s="4">
        <v>0</v>
      </c>
      <c r="L32" s="5"/>
      <c r="M32" s="4">
        <f>ROUND((I32-K32),5)</f>
        <v>3292.75</v>
      </c>
      <c r="N32" s="5"/>
    </row>
    <row r="33" spans="1:14" outlineLevel="2">
      <c r="A33" s="1"/>
      <c r="B33" s="1"/>
      <c r="C33" s="1"/>
      <c r="D33" s="1"/>
      <c r="E33" s="1"/>
      <c r="F33" s="1" t="s">
        <v>33</v>
      </c>
      <c r="G33" s="1"/>
      <c r="H33" s="1"/>
      <c r="I33" s="4">
        <v>50</v>
      </c>
      <c r="J33" s="5"/>
      <c r="K33" s="4">
        <v>0</v>
      </c>
      <c r="L33" s="5"/>
      <c r="M33" s="4">
        <f>ROUND((I33-K33),5)</f>
        <v>50</v>
      </c>
      <c r="N33" s="5"/>
    </row>
    <row r="34" spans="1:14" outlineLevel="2">
      <c r="A34" s="1"/>
      <c r="B34" s="1"/>
      <c r="C34" s="1"/>
      <c r="D34" s="1"/>
      <c r="E34" s="1"/>
      <c r="F34" s="1" t="s">
        <v>34</v>
      </c>
      <c r="G34" s="1"/>
      <c r="H34" s="1"/>
      <c r="I34" s="4">
        <v>0</v>
      </c>
      <c r="J34" s="5"/>
      <c r="K34" s="4">
        <v>0</v>
      </c>
      <c r="L34" s="5"/>
      <c r="M34" s="4">
        <f>ROUND((I34-K34),5)</f>
        <v>0</v>
      </c>
      <c r="N34" s="5"/>
    </row>
    <row r="35" spans="1:14" outlineLevel="2">
      <c r="A35" s="1"/>
      <c r="B35" s="1"/>
      <c r="C35" s="1"/>
      <c r="D35" s="1"/>
      <c r="E35" s="1"/>
      <c r="F35" s="1" t="s">
        <v>35</v>
      </c>
      <c r="G35" s="1"/>
      <c r="H35" s="1"/>
      <c r="I35" s="4">
        <v>3802.5</v>
      </c>
      <c r="J35" s="5"/>
      <c r="K35" s="4">
        <v>5120.8100000000004</v>
      </c>
      <c r="L35" s="5"/>
      <c r="M35" s="4">
        <f>ROUND((I35-K35),5)</f>
        <v>-1318.31</v>
      </c>
      <c r="N35" s="5"/>
    </row>
    <row r="36" spans="1:14" outlineLevel="2">
      <c r="A36" s="1"/>
      <c r="B36" s="1"/>
      <c r="C36" s="1"/>
      <c r="D36" s="1"/>
      <c r="E36" s="1"/>
      <c r="F36" s="1" t="s">
        <v>36</v>
      </c>
      <c r="G36" s="1"/>
      <c r="H36" s="1"/>
      <c r="I36" s="4">
        <v>8726.1</v>
      </c>
      <c r="J36" s="5"/>
      <c r="K36" s="4">
        <v>2518.75</v>
      </c>
      <c r="L36" s="5"/>
      <c r="M36" s="4">
        <f>ROUND((I36-K36),5)</f>
        <v>6207.35</v>
      </c>
      <c r="N36" s="5"/>
    </row>
    <row r="37" spans="1:14" outlineLevel="2">
      <c r="A37" s="1"/>
      <c r="B37" s="1"/>
      <c r="C37" s="1"/>
      <c r="D37" s="1"/>
      <c r="E37" s="1"/>
      <c r="F37" s="1" t="s">
        <v>37</v>
      </c>
      <c r="G37" s="1"/>
      <c r="H37" s="1"/>
      <c r="I37" s="4">
        <v>58925.07</v>
      </c>
      <c r="J37" s="5"/>
      <c r="K37" s="4">
        <v>59970.83</v>
      </c>
      <c r="L37" s="5"/>
      <c r="M37" s="4">
        <f>ROUND((I37-K37),5)</f>
        <v>-1045.76</v>
      </c>
      <c r="N37" s="5"/>
    </row>
    <row r="38" spans="1:14" outlineLevel="3">
      <c r="A38" s="1"/>
      <c r="B38" s="1"/>
      <c r="C38" s="1"/>
      <c r="D38" s="1"/>
      <c r="E38" s="1"/>
      <c r="F38" s="1" t="s">
        <v>38</v>
      </c>
      <c r="G38" s="1"/>
      <c r="H38" s="1"/>
      <c r="I38" s="4"/>
      <c r="J38" s="5"/>
      <c r="K38" s="4"/>
      <c r="L38" s="5"/>
      <c r="M38" s="4"/>
      <c r="N38" s="5"/>
    </row>
    <row r="39" spans="1:14" outlineLevel="3">
      <c r="A39" s="1"/>
      <c r="B39" s="1"/>
      <c r="C39" s="1"/>
      <c r="D39" s="1"/>
      <c r="E39" s="1"/>
      <c r="F39" s="1"/>
      <c r="G39" s="1" t="s">
        <v>39</v>
      </c>
      <c r="H39" s="1"/>
      <c r="I39" s="4">
        <v>2000</v>
      </c>
      <c r="J39" s="5"/>
      <c r="K39" s="4">
        <v>3000</v>
      </c>
      <c r="L39" s="5"/>
      <c r="M39" s="4">
        <f>ROUND((I39-K39),5)</f>
        <v>-1000</v>
      </c>
      <c r="N39" s="5"/>
    </row>
    <row r="40" spans="1:14" outlineLevel="3">
      <c r="A40" s="1"/>
      <c r="B40" s="1"/>
      <c r="C40" s="1"/>
      <c r="D40" s="1"/>
      <c r="E40" s="1"/>
      <c r="F40" s="1"/>
      <c r="G40" s="1" t="s">
        <v>40</v>
      </c>
      <c r="H40" s="1"/>
      <c r="I40" s="4">
        <v>5636.81</v>
      </c>
      <c r="J40" s="5"/>
      <c r="K40" s="4">
        <v>21035.49</v>
      </c>
      <c r="L40" s="5"/>
      <c r="M40" s="4">
        <f>ROUND((I40-K40),5)</f>
        <v>-15398.68</v>
      </c>
      <c r="N40" s="5"/>
    </row>
    <row r="41" spans="1:14" outlineLevel="3">
      <c r="A41" s="1"/>
      <c r="B41" s="1"/>
      <c r="C41" s="1"/>
      <c r="D41" s="1"/>
      <c r="E41" s="1"/>
      <c r="F41" s="1"/>
      <c r="G41" s="1" t="s">
        <v>41</v>
      </c>
      <c r="H41" s="1"/>
      <c r="I41" s="4">
        <v>5810.23</v>
      </c>
      <c r="J41" s="5"/>
      <c r="K41" s="4">
        <v>0</v>
      </c>
      <c r="L41" s="5"/>
      <c r="M41" s="4">
        <f>ROUND((I41-K41),5)</f>
        <v>5810.23</v>
      </c>
      <c r="N41" s="5"/>
    </row>
    <row r="42" spans="1:14" outlineLevel="3">
      <c r="A42" s="1"/>
      <c r="B42" s="1"/>
      <c r="C42" s="1"/>
      <c r="D42" s="1"/>
      <c r="E42" s="1"/>
      <c r="F42" s="1"/>
      <c r="G42" s="1" t="s">
        <v>42</v>
      </c>
      <c r="H42" s="1"/>
      <c r="I42" s="4">
        <v>11573.5</v>
      </c>
      <c r="J42" s="5"/>
      <c r="K42" s="4">
        <v>0</v>
      </c>
      <c r="L42" s="5"/>
      <c r="M42" s="4">
        <f>ROUND((I42-K42),5)</f>
        <v>11573.5</v>
      </c>
      <c r="N42" s="5"/>
    </row>
    <row r="43" spans="1:14" outlineLevel="3">
      <c r="A43" s="1"/>
      <c r="B43" s="1"/>
      <c r="C43" s="1"/>
      <c r="D43" s="1"/>
      <c r="E43" s="1"/>
      <c r="F43" s="1"/>
      <c r="G43" s="1" t="s">
        <v>43</v>
      </c>
      <c r="H43" s="1"/>
      <c r="I43" s="4">
        <v>332</v>
      </c>
      <c r="J43" s="5"/>
      <c r="K43" s="4">
        <v>0</v>
      </c>
      <c r="L43" s="5"/>
      <c r="M43" s="4">
        <f>ROUND((I43-K43),5)</f>
        <v>332</v>
      </c>
      <c r="N43" s="5"/>
    </row>
    <row r="44" spans="1:14" outlineLevel="3">
      <c r="A44" s="1"/>
      <c r="B44" s="1"/>
      <c r="C44" s="1"/>
      <c r="D44" s="1"/>
      <c r="E44" s="1"/>
      <c r="F44" s="1"/>
      <c r="G44" s="1" t="s">
        <v>44</v>
      </c>
      <c r="H44" s="1"/>
      <c r="I44" s="4">
        <v>7</v>
      </c>
      <c r="J44" s="5"/>
      <c r="K44" s="4">
        <v>83.5</v>
      </c>
      <c r="L44" s="5"/>
      <c r="M44" s="4">
        <f>ROUND((I44-K44),5)</f>
        <v>-76.5</v>
      </c>
      <c r="N44" s="5"/>
    </row>
    <row r="45" spans="1:14" outlineLevel="3">
      <c r="A45" s="1"/>
      <c r="B45" s="1"/>
      <c r="C45" s="1"/>
      <c r="D45" s="1"/>
      <c r="E45" s="1"/>
      <c r="F45" s="1"/>
      <c r="G45" s="1" t="s">
        <v>45</v>
      </c>
      <c r="H45" s="1"/>
      <c r="I45" s="4">
        <v>580</v>
      </c>
      <c r="J45" s="5"/>
      <c r="K45" s="4">
        <v>764.9</v>
      </c>
      <c r="L45" s="5"/>
      <c r="M45" s="4">
        <f>ROUND((I45-K45),5)</f>
        <v>-184.9</v>
      </c>
      <c r="N45" s="5"/>
    </row>
    <row r="46" spans="1:14" outlineLevel="3">
      <c r="A46" s="1"/>
      <c r="B46" s="1"/>
      <c r="C46" s="1"/>
      <c r="D46" s="1"/>
      <c r="E46" s="1"/>
      <c r="F46" s="1"/>
      <c r="G46" s="1" t="s">
        <v>46</v>
      </c>
      <c r="H46" s="1"/>
      <c r="I46" s="4">
        <v>15939.27</v>
      </c>
      <c r="J46" s="5"/>
      <c r="K46" s="4">
        <v>14820.02</v>
      </c>
      <c r="L46" s="5"/>
      <c r="M46" s="4">
        <f>ROUND((I46-K46),5)</f>
        <v>1119.25</v>
      </c>
      <c r="N46" s="5"/>
    </row>
    <row r="47" spans="1:14" outlineLevel="3">
      <c r="A47" s="1"/>
      <c r="B47" s="1"/>
      <c r="C47" s="1"/>
      <c r="D47" s="1"/>
      <c r="E47" s="1"/>
      <c r="F47" s="1"/>
      <c r="G47" s="1" t="s">
        <v>47</v>
      </c>
      <c r="H47" s="1"/>
      <c r="I47" s="4">
        <v>2957.6</v>
      </c>
      <c r="J47" s="5"/>
      <c r="K47" s="4">
        <v>13962.06</v>
      </c>
      <c r="L47" s="5"/>
      <c r="M47" s="4">
        <f>ROUND((I47-K47),5)</f>
        <v>-11004.46</v>
      </c>
      <c r="N47" s="5"/>
    </row>
    <row r="48" spans="1:14" outlineLevel="3">
      <c r="A48" s="1"/>
      <c r="B48" s="1"/>
      <c r="C48" s="1"/>
      <c r="D48" s="1"/>
      <c r="E48" s="1"/>
      <c r="F48" s="1"/>
      <c r="G48" s="1" t="s">
        <v>48</v>
      </c>
      <c r="H48" s="1"/>
      <c r="I48" s="4">
        <v>26392.45</v>
      </c>
      <c r="J48" s="5"/>
      <c r="K48" s="4">
        <v>26536.21</v>
      </c>
      <c r="L48" s="5"/>
      <c r="M48" s="4">
        <f>ROUND((I48-K48),5)</f>
        <v>-143.76</v>
      </c>
      <c r="N48" s="5"/>
    </row>
    <row r="49" spans="1:14" ht="15.75" outlineLevel="3" thickBot="1">
      <c r="A49" s="1"/>
      <c r="B49" s="1"/>
      <c r="C49" s="1"/>
      <c r="D49" s="1"/>
      <c r="E49" s="1"/>
      <c r="F49" s="1"/>
      <c r="G49" s="1" t="s">
        <v>49</v>
      </c>
      <c r="H49" s="1"/>
      <c r="I49" s="7">
        <v>1</v>
      </c>
      <c r="J49" s="5"/>
      <c r="K49" s="7">
        <v>0</v>
      </c>
      <c r="L49" s="5"/>
      <c r="M49" s="7">
        <f>ROUND((I49-K49),5)</f>
        <v>1</v>
      </c>
      <c r="N49" s="5"/>
    </row>
    <row r="50" spans="1:14" ht="15.75" outlineLevel="2" thickBot="1">
      <c r="A50" s="1"/>
      <c r="B50" s="1"/>
      <c r="C50" s="1"/>
      <c r="D50" s="1"/>
      <c r="E50" s="1"/>
      <c r="F50" s="1" t="s">
        <v>50</v>
      </c>
      <c r="G50" s="1"/>
      <c r="H50" s="1"/>
      <c r="I50" s="8">
        <f>ROUND(SUM(I38:I49),5)</f>
        <v>71229.86</v>
      </c>
      <c r="J50" s="5"/>
      <c r="K50" s="8">
        <f>ROUND(SUM(K38:K49),5)</f>
        <v>80202.179999999993</v>
      </c>
      <c r="L50" s="5"/>
      <c r="M50" s="8">
        <f>ROUND((I50-K50),5)</f>
        <v>-8972.32</v>
      </c>
      <c r="N50" s="5"/>
    </row>
    <row r="51" spans="1:14" ht="30" customHeight="1" outlineLevel="1">
      <c r="A51" s="1"/>
      <c r="B51" s="1"/>
      <c r="C51" s="1"/>
      <c r="D51" s="1"/>
      <c r="E51" s="1" t="s">
        <v>51</v>
      </c>
      <c r="F51" s="1"/>
      <c r="G51" s="1"/>
      <c r="H51" s="1"/>
      <c r="I51" s="4">
        <f>ROUND(SUM(I5:I7)+SUM(I13:I17)+SUM(I23:I37)+I50,5)</f>
        <v>2041784.52</v>
      </c>
      <c r="J51" s="5"/>
      <c r="K51" s="4">
        <f>ROUND(SUM(K5:K7)+SUM(K13:K17)+SUM(K23:K37)+K50,5)</f>
        <v>2127624.27</v>
      </c>
      <c r="L51" s="5"/>
      <c r="M51" s="4">
        <f>ROUND((I51-K51),5)</f>
        <v>-85839.75</v>
      </c>
      <c r="N51" s="5"/>
    </row>
    <row r="52" spans="1:14" ht="30" customHeight="1" outlineLevel="2">
      <c r="A52" s="1"/>
      <c r="B52" s="1"/>
      <c r="C52" s="1"/>
      <c r="D52" s="1"/>
      <c r="E52" s="1" t="s">
        <v>52</v>
      </c>
      <c r="F52" s="1"/>
      <c r="G52" s="1"/>
      <c r="H52" s="1"/>
      <c r="I52" s="4"/>
      <c r="J52" s="5"/>
      <c r="K52" s="4"/>
      <c r="L52" s="5"/>
      <c r="M52" s="4"/>
      <c r="N52" s="5"/>
    </row>
    <row r="53" spans="1:14" outlineLevel="2">
      <c r="A53" s="1"/>
      <c r="B53" s="1"/>
      <c r="C53" s="1"/>
      <c r="D53" s="1"/>
      <c r="E53" s="1"/>
      <c r="F53" s="1" t="s">
        <v>53</v>
      </c>
      <c r="G53" s="1"/>
      <c r="H53" s="1"/>
      <c r="I53" s="4">
        <v>0</v>
      </c>
      <c r="J53" s="5"/>
      <c r="K53" s="4">
        <v>3896.67</v>
      </c>
      <c r="L53" s="5"/>
      <c r="M53" s="4">
        <f>ROUND((I53-K53),5)</f>
        <v>-3896.67</v>
      </c>
      <c r="N53" s="5"/>
    </row>
    <row r="54" spans="1:14" outlineLevel="2">
      <c r="A54" s="1"/>
      <c r="B54" s="1"/>
      <c r="C54" s="1"/>
      <c r="D54" s="1"/>
      <c r="E54" s="1"/>
      <c r="F54" s="1" t="s">
        <v>54</v>
      </c>
      <c r="G54" s="1"/>
      <c r="H54" s="1"/>
      <c r="I54" s="4">
        <v>250</v>
      </c>
      <c r="J54" s="5"/>
      <c r="K54" s="4">
        <v>5045.53</v>
      </c>
      <c r="L54" s="5"/>
      <c r="M54" s="4">
        <f>ROUND((I54-K54),5)</f>
        <v>-4795.53</v>
      </c>
      <c r="N54" s="5"/>
    </row>
    <row r="55" spans="1:14" outlineLevel="2">
      <c r="A55" s="1"/>
      <c r="B55" s="1"/>
      <c r="C55" s="1"/>
      <c r="D55" s="1"/>
      <c r="E55" s="1"/>
      <c r="F55" s="1" t="s">
        <v>55</v>
      </c>
      <c r="G55" s="1"/>
      <c r="H55" s="1"/>
      <c r="I55" s="4">
        <v>8203</v>
      </c>
      <c r="J55" s="5"/>
      <c r="K55" s="4">
        <v>0</v>
      </c>
      <c r="L55" s="5"/>
      <c r="M55" s="4">
        <f>ROUND((I55-K55),5)</f>
        <v>8203</v>
      </c>
      <c r="N55" s="5"/>
    </row>
    <row r="56" spans="1:14" outlineLevel="2">
      <c r="A56" s="1"/>
      <c r="B56" s="1"/>
      <c r="C56" s="1"/>
      <c r="D56" s="1"/>
      <c r="E56" s="1"/>
      <c r="F56" s="1" t="s">
        <v>56</v>
      </c>
      <c r="G56" s="1"/>
      <c r="H56" s="1"/>
      <c r="I56" s="4">
        <v>4319.32</v>
      </c>
      <c r="J56" s="5"/>
      <c r="K56" s="4">
        <v>6962.72</v>
      </c>
      <c r="L56" s="5"/>
      <c r="M56" s="4">
        <f>ROUND((I56-K56),5)</f>
        <v>-2643.4</v>
      </c>
      <c r="N56" s="5"/>
    </row>
    <row r="57" spans="1:14" outlineLevel="2">
      <c r="A57" s="1"/>
      <c r="B57" s="1"/>
      <c r="C57" s="1"/>
      <c r="D57" s="1"/>
      <c r="E57" s="1"/>
      <c r="F57" s="1" t="s">
        <v>57</v>
      </c>
      <c r="G57" s="1"/>
      <c r="H57" s="1"/>
      <c r="I57" s="4">
        <v>11151.91</v>
      </c>
      <c r="J57" s="5"/>
      <c r="K57" s="4">
        <v>0</v>
      </c>
      <c r="L57" s="5"/>
      <c r="M57" s="4">
        <f>ROUND((I57-K57),5)</f>
        <v>11151.91</v>
      </c>
      <c r="N57" s="5"/>
    </row>
    <row r="58" spans="1:14" outlineLevel="2">
      <c r="A58" s="1"/>
      <c r="B58" s="1"/>
      <c r="C58" s="1"/>
      <c r="D58" s="1"/>
      <c r="E58" s="1"/>
      <c r="F58" s="1" t="s">
        <v>58</v>
      </c>
      <c r="G58" s="1"/>
      <c r="H58" s="1"/>
      <c r="I58" s="4">
        <v>21626.5</v>
      </c>
      <c r="J58" s="5"/>
      <c r="K58" s="4">
        <v>0</v>
      </c>
      <c r="L58" s="5"/>
      <c r="M58" s="4">
        <f>ROUND((I58-K58),5)</f>
        <v>21626.5</v>
      </c>
      <c r="N58" s="5"/>
    </row>
    <row r="59" spans="1:14" outlineLevel="2">
      <c r="A59" s="1"/>
      <c r="B59" s="1"/>
      <c r="C59" s="1"/>
      <c r="D59" s="1"/>
      <c r="E59" s="1"/>
      <c r="F59" s="1" t="s">
        <v>59</v>
      </c>
      <c r="G59" s="1"/>
      <c r="H59" s="1"/>
      <c r="I59" s="4">
        <v>0</v>
      </c>
      <c r="J59" s="5"/>
      <c r="K59" s="4">
        <v>100</v>
      </c>
      <c r="L59" s="5"/>
      <c r="M59" s="4">
        <f>ROUND((I59-K59),5)</f>
        <v>-100</v>
      </c>
      <c r="N59" s="5"/>
    </row>
    <row r="60" spans="1:14" outlineLevel="2">
      <c r="A60" s="1"/>
      <c r="B60" s="1"/>
      <c r="C60" s="1"/>
      <c r="D60" s="1"/>
      <c r="E60" s="1"/>
      <c r="F60" s="1" t="s">
        <v>60</v>
      </c>
      <c r="G60" s="1"/>
      <c r="H60" s="1"/>
      <c r="I60" s="4">
        <v>0</v>
      </c>
      <c r="J60" s="5"/>
      <c r="K60" s="4">
        <v>6355.45</v>
      </c>
      <c r="L60" s="5"/>
      <c r="M60" s="4">
        <f>ROUND((I60-K60),5)</f>
        <v>-6355.45</v>
      </c>
      <c r="N60" s="5"/>
    </row>
    <row r="61" spans="1:14" outlineLevel="2">
      <c r="A61" s="1"/>
      <c r="B61" s="1"/>
      <c r="C61" s="1"/>
      <c r="D61" s="1"/>
      <c r="E61" s="1"/>
      <c r="F61" s="1" t="s">
        <v>61</v>
      </c>
      <c r="G61" s="1"/>
      <c r="H61" s="1"/>
      <c r="I61" s="4">
        <v>0</v>
      </c>
      <c r="J61" s="5"/>
      <c r="K61" s="4">
        <v>21601</v>
      </c>
      <c r="L61" s="5"/>
      <c r="M61" s="4">
        <f>ROUND((I61-K61),5)</f>
        <v>-21601</v>
      </c>
      <c r="N61" s="5"/>
    </row>
    <row r="62" spans="1:14" outlineLevel="2">
      <c r="A62" s="1"/>
      <c r="B62" s="1"/>
      <c r="C62" s="1"/>
      <c r="D62" s="1"/>
      <c r="E62" s="1"/>
      <c r="F62" s="1" t="s">
        <v>62</v>
      </c>
      <c r="G62" s="1"/>
      <c r="H62" s="1"/>
      <c r="I62" s="4">
        <v>20800</v>
      </c>
      <c r="J62" s="5"/>
      <c r="K62" s="4">
        <v>0</v>
      </c>
      <c r="L62" s="5"/>
      <c r="M62" s="4">
        <f>ROUND((I62-K62),5)</f>
        <v>20800</v>
      </c>
      <c r="N62" s="5"/>
    </row>
    <row r="63" spans="1:14" outlineLevel="2">
      <c r="A63" s="1"/>
      <c r="B63" s="1"/>
      <c r="C63" s="1"/>
      <c r="D63" s="1"/>
      <c r="E63" s="1"/>
      <c r="F63" s="1" t="s">
        <v>63</v>
      </c>
      <c r="G63" s="1"/>
      <c r="H63" s="1"/>
      <c r="I63" s="4">
        <v>114</v>
      </c>
      <c r="J63" s="5"/>
      <c r="K63" s="4">
        <v>0</v>
      </c>
      <c r="L63" s="5"/>
      <c r="M63" s="4">
        <f>ROUND((I63-K63),5)</f>
        <v>114</v>
      </c>
      <c r="N63" s="5"/>
    </row>
    <row r="64" spans="1:14" outlineLevel="2">
      <c r="A64" s="1"/>
      <c r="B64" s="1"/>
      <c r="C64" s="1"/>
      <c r="D64" s="1"/>
      <c r="E64" s="1"/>
      <c r="F64" s="1" t="s">
        <v>64</v>
      </c>
      <c r="G64" s="1"/>
      <c r="H64" s="1"/>
      <c r="I64" s="4">
        <v>6857.5</v>
      </c>
      <c r="J64" s="5"/>
      <c r="K64" s="4">
        <v>0</v>
      </c>
      <c r="L64" s="5"/>
      <c r="M64" s="4">
        <f>ROUND((I64-K64),5)</f>
        <v>6857.5</v>
      </c>
      <c r="N64" s="5"/>
    </row>
    <row r="65" spans="1:14" outlineLevel="2">
      <c r="A65" s="1"/>
      <c r="B65" s="1"/>
      <c r="C65" s="1"/>
      <c r="D65" s="1"/>
      <c r="E65" s="1"/>
      <c r="F65" s="1" t="s">
        <v>65</v>
      </c>
      <c r="G65" s="1"/>
      <c r="H65" s="1"/>
      <c r="I65" s="4">
        <v>29528</v>
      </c>
      <c r="J65" s="5"/>
      <c r="K65" s="4">
        <v>3846</v>
      </c>
      <c r="L65" s="5"/>
      <c r="M65" s="4">
        <f>ROUND((I65-K65),5)</f>
        <v>25682</v>
      </c>
      <c r="N65" s="5"/>
    </row>
    <row r="66" spans="1:14" outlineLevel="2">
      <c r="A66" s="1"/>
      <c r="B66" s="1"/>
      <c r="C66" s="1"/>
      <c r="D66" s="1"/>
      <c r="E66" s="1"/>
      <c r="F66" s="1" t="s">
        <v>66</v>
      </c>
      <c r="G66" s="1"/>
      <c r="H66" s="1"/>
      <c r="I66" s="4">
        <v>987</v>
      </c>
      <c r="J66" s="5"/>
      <c r="K66" s="4">
        <v>974.2</v>
      </c>
      <c r="L66" s="5"/>
      <c r="M66" s="4">
        <f>ROUND((I66-K66),5)</f>
        <v>12.8</v>
      </c>
      <c r="N66" s="5"/>
    </row>
    <row r="67" spans="1:14" outlineLevel="2">
      <c r="A67" s="1"/>
      <c r="B67" s="1"/>
      <c r="C67" s="1"/>
      <c r="D67" s="1"/>
      <c r="E67" s="1"/>
      <c r="F67" s="1" t="s">
        <v>67</v>
      </c>
      <c r="G67" s="1"/>
      <c r="H67" s="1"/>
      <c r="I67" s="4">
        <v>8239.75</v>
      </c>
      <c r="J67" s="5"/>
      <c r="K67" s="4">
        <v>7357.16</v>
      </c>
      <c r="L67" s="5"/>
      <c r="M67" s="4">
        <f>ROUND((I67-K67),5)</f>
        <v>882.59</v>
      </c>
      <c r="N67" s="5"/>
    </row>
    <row r="68" spans="1:14" outlineLevel="2">
      <c r="A68" s="1"/>
      <c r="B68" s="1"/>
      <c r="C68" s="1"/>
      <c r="D68" s="1"/>
      <c r="E68" s="1"/>
      <c r="F68" s="1" t="s">
        <v>68</v>
      </c>
      <c r="G68" s="1"/>
      <c r="H68" s="1"/>
      <c r="I68" s="4">
        <v>19582.39</v>
      </c>
      <c r="J68" s="5"/>
      <c r="K68" s="4">
        <v>17539.23</v>
      </c>
      <c r="L68" s="5"/>
      <c r="M68" s="4">
        <f>ROUND((I68-K68),5)</f>
        <v>2043.16</v>
      </c>
      <c r="N68" s="5"/>
    </row>
    <row r="69" spans="1:14" outlineLevel="2">
      <c r="A69" s="1"/>
      <c r="B69" s="1"/>
      <c r="C69" s="1"/>
      <c r="D69" s="1"/>
      <c r="E69" s="1"/>
      <c r="F69" s="1" t="s">
        <v>69</v>
      </c>
      <c r="G69" s="1"/>
      <c r="H69" s="1"/>
      <c r="I69" s="4">
        <v>1054.27</v>
      </c>
      <c r="J69" s="5"/>
      <c r="K69" s="4">
        <v>0</v>
      </c>
      <c r="L69" s="5"/>
      <c r="M69" s="4">
        <f>ROUND((I69-K69),5)</f>
        <v>1054.27</v>
      </c>
      <c r="N69" s="5"/>
    </row>
    <row r="70" spans="1:14" outlineLevel="2">
      <c r="A70" s="1"/>
      <c r="B70" s="1"/>
      <c r="C70" s="1"/>
      <c r="D70" s="1"/>
      <c r="E70" s="1"/>
      <c r="F70" s="1" t="s">
        <v>70</v>
      </c>
      <c r="G70" s="1"/>
      <c r="H70" s="1"/>
      <c r="I70" s="4">
        <v>3030</v>
      </c>
      <c r="J70" s="5"/>
      <c r="K70" s="4">
        <v>12635</v>
      </c>
      <c r="L70" s="5"/>
      <c r="M70" s="4">
        <f>ROUND((I70-K70),5)</f>
        <v>-9605</v>
      </c>
      <c r="N70" s="5"/>
    </row>
    <row r="71" spans="1:14" outlineLevel="2">
      <c r="A71" s="1"/>
      <c r="B71" s="1"/>
      <c r="C71" s="1"/>
      <c r="D71" s="1"/>
      <c r="E71" s="1"/>
      <c r="F71" s="1" t="s">
        <v>71</v>
      </c>
      <c r="G71" s="1"/>
      <c r="H71" s="1"/>
      <c r="I71" s="4">
        <v>13395</v>
      </c>
      <c r="J71" s="5"/>
      <c r="K71" s="4">
        <v>6920</v>
      </c>
      <c r="L71" s="5"/>
      <c r="M71" s="4">
        <f>ROUND((I71-K71),5)</f>
        <v>6475</v>
      </c>
      <c r="N71" s="5"/>
    </row>
    <row r="72" spans="1:14" outlineLevel="2">
      <c r="A72" s="1"/>
      <c r="B72" s="1"/>
      <c r="C72" s="1"/>
      <c r="D72" s="1"/>
      <c r="E72" s="1"/>
      <c r="F72" s="1" t="s">
        <v>72</v>
      </c>
      <c r="G72" s="1"/>
      <c r="H72" s="1"/>
      <c r="I72" s="4">
        <v>0</v>
      </c>
      <c r="J72" s="5"/>
      <c r="K72" s="4">
        <v>1555</v>
      </c>
      <c r="L72" s="5"/>
      <c r="M72" s="4">
        <f>ROUND((I72-K72),5)</f>
        <v>-1555</v>
      </c>
      <c r="N72" s="5"/>
    </row>
    <row r="73" spans="1:14" outlineLevel="2">
      <c r="A73" s="1"/>
      <c r="B73" s="1"/>
      <c r="C73" s="1"/>
      <c r="D73" s="1"/>
      <c r="E73" s="1"/>
      <c r="F73" s="1" t="s">
        <v>73</v>
      </c>
      <c r="G73" s="1"/>
      <c r="H73" s="1"/>
      <c r="I73" s="4">
        <v>31684.74</v>
      </c>
      <c r="J73" s="5"/>
      <c r="K73" s="4">
        <v>14897.06</v>
      </c>
      <c r="L73" s="5"/>
      <c r="M73" s="4">
        <f>ROUND((I73-K73),5)</f>
        <v>16787.68</v>
      </c>
      <c r="N73" s="5"/>
    </row>
    <row r="74" spans="1:14" outlineLevel="2">
      <c r="A74" s="1"/>
      <c r="B74" s="1"/>
      <c r="C74" s="1"/>
      <c r="D74" s="1"/>
      <c r="E74" s="1"/>
      <c r="F74" s="1" t="s">
        <v>74</v>
      </c>
      <c r="G74" s="1"/>
      <c r="H74" s="1"/>
      <c r="I74" s="4">
        <v>1152</v>
      </c>
      <c r="J74" s="5"/>
      <c r="K74" s="4">
        <v>-39</v>
      </c>
      <c r="L74" s="5"/>
      <c r="M74" s="4">
        <f>ROUND((I74-K74),5)</f>
        <v>1191</v>
      </c>
      <c r="N74" s="5"/>
    </row>
    <row r="75" spans="1:14" outlineLevel="2">
      <c r="A75" s="1"/>
      <c r="B75" s="1"/>
      <c r="C75" s="1"/>
      <c r="D75" s="1"/>
      <c r="E75" s="1"/>
      <c r="F75" s="1" t="s">
        <v>75</v>
      </c>
      <c r="G75" s="1"/>
      <c r="H75" s="1"/>
      <c r="I75" s="4">
        <v>8590</v>
      </c>
      <c r="J75" s="5"/>
      <c r="K75" s="4">
        <v>0</v>
      </c>
      <c r="L75" s="5"/>
      <c r="M75" s="4">
        <f>ROUND((I75-K75),5)</f>
        <v>8590</v>
      </c>
      <c r="N75" s="5"/>
    </row>
    <row r="76" spans="1:14" ht="15.75" outlineLevel="2" thickBot="1">
      <c r="A76" s="1"/>
      <c r="B76" s="1"/>
      <c r="C76" s="1"/>
      <c r="D76" s="1"/>
      <c r="E76" s="1"/>
      <c r="F76" s="1" t="s">
        <v>76</v>
      </c>
      <c r="G76" s="1"/>
      <c r="H76" s="1"/>
      <c r="I76" s="7">
        <v>16751.79</v>
      </c>
      <c r="J76" s="5"/>
      <c r="K76" s="7">
        <v>0</v>
      </c>
      <c r="L76" s="5"/>
      <c r="M76" s="7">
        <f>ROUND((I76-K76),5)</f>
        <v>16751.79</v>
      </c>
      <c r="N76" s="5"/>
    </row>
    <row r="77" spans="1:14" ht="15.75" outlineLevel="1" thickBot="1">
      <c r="A77" s="1"/>
      <c r="B77" s="1"/>
      <c r="C77" s="1"/>
      <c r="D77" s="1"/>
      <c r="E77" s="1" t="s">
        <v>77</v>
      </c>
      <c r="F77" s="1"/>
      <c r="G77" s="1"/>
      <c r="H77" s="1"/>
      <c r="I77" s="9">
        <f>ROUND(SUM(I52:I76),5)</f>
        <v>207317.17</v>
      </c>
      <c r="J77" s="5"/>
      <c r="K77" s="9">
        <f>ROUND(SUM(K52:K76),5)</f>
        <v>109646.02</v>
      </c>
      <c r="L77" s="5"/>
      <c r="M77" s="9">
        <f>ROUND((I77-K77),5)</f>
        <v>97671.15</v>
      </c>
      <c r="N77" s="5"/>
    </row>
    <row r="78" spans="1:14" ht="30" customHeight="1" thickBot="1">
      <c r="A78" s="1"/>
      <c r="B78" s="1"/>
      <c r="C78" s="1"/>
      <c r="D78" s="1" t="s">
        <v>78</v>
      </c>
      <c r="E78" s="1"/>
      <c r="F78" s="1"/>
      <c r="G78" s="1"/>
      <c r="H78" s="1"/>
      <c r="I78" s="8">
        <f>ROUND(I4+I51+I77,5)</f>
        <v>2249101.69</v>
      </c>
      <c r="J78" s="5"/>
      <c r="K78" s="8">
        <f>ROUND(K4+K51+K77,5)</f>
        <v>2237270.29</v>
      </c>
      <c r="L78" s="5"/>
      <c r="M78" s="8">
        <f>ROUND((I78-K78),5)</f>
        <v>11831.4</v>
      </c>
      <c r="N78" s="5"/>
    </row>
    <row r="79" spans="1:14" ht="30" customHeight="1">
      <c r="A79" s="1"/>
      <c r="B79" s="1"/>
      <c r="C79" s="1" t="s">
        <v>79</v>
      </c>
      <c r="D79" s="1"/>
      <c r="E79" s="1"/>
      <c r="F79" s="1"/>
      <c r="G79" s="1"/>
      <c r="H79" s="1"/>
      <c r="I79" s="4">
        <f>I78</f>
        <v>2249101.69</v>
      </c>
      <c r="J79" s="5"/>
      <c r="K79" s="4">
        <f>K78</f>
        <v>2237270.29</v>
      </c>
      <c r="L79" s="5"/>
      <c r="M79" s="4">
        <f>ROUND((I79-K79),5)</f>
        <v>11831.4</v>
      </c>
      <c r="N79" s="5"/>
    </row>
    <row r="80" spans="1:14" ht="30" customHeight="1" outlineLevel="1">
      <c r="A80" s="1"/>
      <c r="B80" s="1"/>
      <c r="C80" s="1"/>
      <c r="D80" s="1" t="s">
        <v>80</v>
      </c>
      <c r="E80" s="1"/>
      <c r="F80" s="1"/>
      <c r="G80" s="1"/>
      <c r="H80" s="1"/>
      <c r="I80" s="4"/>
      <c r="J80" s="5"/>
      <c r="K80" s="4"/>
      <c r="L80" s="5"/>
      <c r="M80" s="4"/>
      <c r="N80" s="5"/>
    </row>
    <row r="81" spans="1:14" outlineLevel="2">
      <c r="A81" s="1"/>
      <c r="B81" s="1"/>
      <c r="C81" s="1"/>
      <c r="D81" s="1"/>
      <c r="E81" s="1" t="s">
        <v>81</v>
      </c>
      <c r="F81" s="1"/>
      <c r="G81" s="1"/>
      <c r="H81" s="1"/>
      <c r="I81" s="4"/>
      <c r="J81" s="5"/>
      <c r="K81" s="4"/>
      <c r="L81" s="5"/>
      <c r="M81" s="4"/>
      <c r="N81" s="5"/>
    </row>
    <row r="82" spans="1:14" outlineLevel="3">
      <c r="A82" s="1"/>
      <c r="B82" s="1"/>
      <c r="C82" s="1"/>
      <c r="D82" s="1"/>
      <c r="E82" s="1"/>
      <c r="F82" s="1" t="s">
        <v>82</v>
      </c>
      <c r="G82" s="1"/>
      <c r="H82" s="1"/>
      <c r="I82" s="4"/>
      <c r="J82" s="5"/>
      <c r="K82" s="4"/>
      <c r="L82" s="5"/>
      <c r="M82" s="4"/>
      <c r="N82" s="5"/>
    </row>
    <row r="83" spans="1:14" outlineLevel="3">
      <c r="A83" s="1"/>
      <c r="B83" s="1"/>
      <c r="C83" s="1"/>
      <c r="D83" s="1"/>
      <c r="E83" s="1"/>
      <c r="F83" s="1"/>
      <c r="G83" s="1" t="s">
        <v>83</v>
      </c>
      <c r="H83" s="1"/>
      <c r="I83" s="4">
        <v>17733.900000000001</v>
      </c>
      <c r="J83" s="5"/>
      <c r="K83" s="4">
        <v>21706.1</v>
      </c>
      <c r="L83" s="5"/>
      <c r="M83" s="4">
        <f>ROUND((I83-K83),5)</f>
        <v>-3972.2</v>
      </c>
      <c r="N83" s="5"/>
    </row>
    <row r="84" spans="1:14" outlineLevel="3">
      <c r="A84" s="1"/>
      <c r="B84" s="1"/>
      <c r="C84" s="1"/>
      <c r="D84" s="1"/>
      <c r="E84" s="1"/>
      <c r="F84" s="1"/>
      <c r="G84" s="1" t="s">
        <v>84</v>
      </c>
      <c r="H84" s="1"/>
      <c r="I84" s="4">
        <v>13907.79</v>
      </c>
      <c r="J84" s="5"/>
      <c r="K84" s="4">
        <v>7606.44</v>
      </c>
      <c r="L84" s="5"/>
      <c r="M84" s="4">
        <f>ROUND((I84-K84),5)</f>
        <v>6301.35</v>
      </c>
      <c r="N84" s="5"/>
    </row>
    <row r="85" spans="1:14" outlineLevel="3">
      <c r="A85" s="1"/>
      <c r="B85" s="1"/>
      <c r="C85" s="1"/>
      <c r="D85" s="1"/>
      <c r="E85" s="1"/>
      <c r="F85" s="1"/>
      <c r="G85" s="1" t="s">
        <v>85</v>
      </c>
      <c r="H85" s="1"/>
      <c r="I85" s="4">
        <v>1999.29</v>
      </c>
      <c r="J85" s="5"/>
      <c r="K85" s="4">
        <v>1727.05</v>
      </c>
      <c r="L85" s="5"/>
      <c r="M85" s="4">
        <f>ROUND((I85-K85),5)</f>
        <v>272.24</v>
      </c>
      <c r="N85" s="5"/>
    </row>
    <row r="86" spans="1:14" outlineLevel="3">
      <c r="A86" s="1"/>
      <c r="B86" s="1"/>
      <c r="C86" s="1"/>
      <c r="D86" s="1"/>
      <c r="E86" s="1"/>
      <c r="F86" s="1"/>
      <c r="G86" s="1" t="s">
        <v>86</v>
      </c>
      <c r="H86" s="1"/>
      <c r="I86" s="4">
        <v>922.7</v>
      </c>
      <c r="J86" s="5"/>
      <c r="K86" s="4">
        <v>2168.44</v>
      </c>
      <c r="L86" s="5"/>
      <c r="M86" s="4">
        <f>ROUND((I86-K86),5)</f>
        <v>-1245.74</v>
      </c>
      <c r="N86" s="5"/>
    </row>
    <row r="87" spans="1:14" outlineLevel="3">
      <c r="A87" s="1"/>
      <c r="B87" s="1"/>
      <c r="C87" s="1"/>
      <c r="D87" s="1"/>
      <c r="E87" s="1"/>
      <c r="F87" s="1"/>
      <c r="G87" s="1" t="s">
        <v>87</v>
      </c>
      <c r="H87" s="1"/>
      <c r="I87" s="4">
        <v>13423.43</v>
      </c>
      <c r="J87" s="5"/>
      <c r="K87" s="4">
        <v>3796.22</v>
      </c>
      <c r="L87" s="5"/>
      <c r="M87" s="4">
        <f>ROUND((I87-K87),5)</f>
        <v>9627.2099999999991</v>
      </c>
      <c r="N87" s="5"/>
    </row>
    <row r="88" spans="1:14" outlineLevel="3">
      <c r="A88" s="1"/>
      <c r="B88" s="1"/>
      <c r="C88" s="1"/>
      <c r="D88" s="1"/>
      <c r="E88" s="1"/>
      <c r="F88" s="1"/>
      <c r="G88" s="1" t="s">
        <v>88</v>
      </c>
      <c r="H88" s="1"/>
      <c r="I88" s="4">
        <v>5000</v>
      </c>
      <c r="J88" s="5"/>
      <c r="K88" s="4">
        <v>5000</v>
      </c>
      <c r="L88" s="5"/>
      <c r="M88" s="4">
        <f>ROUND((I88-K88),5)</f>
        <v>0</v>
      </c>
      <c r="N88" s="5"/>
    </row>
    <row r="89" spans="1:14" outlineLevel="3">
      <c r="A89" s="1"/>
      <c r="B89" s="1"/>
      <c r="C89" s="1"/>
      <c r="D89" s="1"/>
      <c r="E89" s="1"/>
      <c r="F89" s="1"/>
      <c r="G89" s="1" t="s">
        <v>89</v>
      </c>
      <c r="H89" s="1"/>
      <c r="I89" s="4">
        <v>8588.9699999999993</v>
      </c>
      <c r="J89" s="5"/>
      <c r="K89" s="4">
        <v>8520.9699999999993</v>
      </c>
      <c r="L89" s="5"/>
      <c r="M89" s="4">
        <f>ROUND((I89-K89),5)</f>
        <v>68</v>
      </c>
      <c r="N89" s="5"/>
    </row>
    <row r="90" spans="1:14" outlineLevel="3">
      <c r="A90" s="1"/>
      <c r="B90" s="1"/>
      <c r="C90" s="1"/>
      <c r="D90" s="1"/>
      <c r="E90" s="1"/>
      <c r="F90" s="1"/>
      <c r="G90" s="1" t="s">
        <v>90</v>
      </c>
      <c r="H90" s="1"/>
      <c r="I90" s="4">
        <v>4381.8999999999996</v>
      </c>
      <c r="J90" s="5"/>
      <c r="K90" s="4">
        <v>6440.98</v>
      </c>
      <c r="L90" s="5"/>
      <c r="M90" s="4">
        <f>ROUND((I90-K90),5)</f>
        <v>-2059.08</v>
      </c>
      <c r="N90" s="5"/>
    </row>
    <row r="91" spans="1:14" outlineLevel="3">
      <c r="A91" s="1"/>
      <c r="B91" s="1"/>
      <c r="C91" s="1"/>
      <c r="D91" s="1"/>
      <c r="E91" s="1"/>
      <c r="F91" s="1"/>
      <c r="G91" s="1" t="s">
        <v>91</v>
      </c>
      <c r="H91" s="1"/>
      <c r="I91" s="4">
        <v>3478.2</v>
      </c>
      <c r="J91" s="5"/>
      <c r="K91" s="4">
        <v>0</v>
      </c>
      <c r="L91" s="5"/>
      <c r="M91" s="4">
        <f>ROUND((I91-K91),5)</f>
        <v>3478.2</v>
      </c>
      <c r="N91" s="5"/>
    </row>
    <row r="92" spans="1:14" outlineLevel="3">
      <c r="A92" s="1"/>
      <c r="B92" s="1"/>
      <c r="C92" s="1"/>
      <c r="D92" s="1"/>
      <c r="E92" s="1"/>
      <c r="F92" s="1"/>
      <c r="G92" s="1" t="s">
        <v>92</v>
      </c>
      <c r="H92" s="1"/>
      <c r="I92" s="4">
        <v>68718.67</v>
      </c>
      <c r="J92" s="5"/>
      <c r="K92" s="4">
        <v>43287.81</v>
      </c>
      <c r="L92" s="5"/>
      <c r="M92" s="4">
        <f>ROUND((I92-K92),5)</f>
        <v>25430.86</v>
      </c>
      <c r="N92" s="5"/>
    </row>
    <row r="93" spans="1:14" outlineLevel="3">
      <c r="A93" s="1"/>
      <c r="B93" s="1"/>
      <c r="C93" s="1"/>
      <c r="D93" s="1"/>
      <c r="E93" s="1"/>
      <c r="F93" s="1"/>
      <c r="G93" s="1" t="s">
        <v>93</v>
      </c>
      <c r="H93" s="1"/>
      <c r="I93" s="4">
        <v>100</v>
      </c>
      <c r="J93" s="5"/>
      <c r="K93" s="4">
        <v>0</v>
      </c>
      <c r="L93" s="5"/>
      <c r="M93" s="4">
        <f>ROUND((I93-K93),5)</f>
        <v>100</v>
      </c>
      <c r="N93" s="5"/>
    </row>
    <row r="94" spans="1:14" outlineLevel="3">
      <c r="A94" s="1"/>
      <c r="B94" s="1"/>
      <c r="C94" s="1"/>
      <c r="D94" s="1"/>
      <c r="E94" s="1"/>
      <c r="F94" s="1"/>
      <c r="G94" s="1" t="s">
        <v>94</v>
      </c>
      <c r="H94" s="1"/>
      <c r="I94" s="4">
        <v>8673</v>
      </c>
      <c r="J94" s="5"/>
      <c r="K94" s="4">
        <v>17534</v>
      </c>
      <c r="L94" s="5"/>
      <c r="M94" s="4">
        <f>ROUND((I94-K94),5)</f>
        <v>-8861</v>
      </c>
      <c r="N94" s="5"/>
    </row>
    <row r="95" spans="1:14" outlineLevel="3">
      <c r="A95" s="1"/>
      <c r="B95" s="1"/>
      <c r="C95" s="1"/>
      <c r="D95" s="1"/>
      <c r="E95" s="1"/>
      <c r="F95" s="1"/>
      <c r="G95" s="1" t="s">
        <v>95</v>
      </c>
      <c r="H95" s="1"/>
      <c r="I95" s="4">
        <v>69525.850000000006</v>
      </c>
      <c r="J95" s="5"/>
      <c r="K95" s="4">
        <v>70745.429999999993</v>
      </c>
      <c r="L95" s="5"/>
      <c r="M95" s="4">
        <f>ROUND((I95-K95),5)</f>
        <v>-1219.58</v>
      </c>
      <c r="N95" s="5"/>
    </row>
    <row r="96" spans="1:14" outlineLevel="3">
      <c r="A96" s="1"/>
      <c r="B96" s="1"/>
      <c r="C96" s="1"/>
      <c r="D96" s="1"/>
      <c r="E96" s="1"/>
      <c r="F96" s="1"/>
      <c r="G96" s="1" t="s">
        <v>96</v>
      </c>
      <c r="H96" s="1"/>
      <c r="I96" s="4">
        <v>0</v>
      </c>
      <c r="J96" s="5"/>
      <c r="K96" s="4">
        <v>10516.48</v>
      </c>
      <c r="L96" s="5"/>
      <c r="M96" s="4">
        <f>ROUND((I96-K96),5)</f>
        <v>-10516.48</v>
      </c>
      <c r="N96" s="5"/>
    </row>
    <row r="97" spans="1:14" outlineLevel="3">
      <c r="A97" s="1"/>
      <c r="B97" s="1"/>
      <c r="C97" s="1"/>
      <c r="D97" s="1"/>
      <c r="E97" s="1"/>
      <c r="F97" s="1"/>
      <c r="G97" s="1" t="s">
        <v>97</v>
      </c>
      <c r="H97" s="1"/>
      <c r="I97" s="4">
        <v>0</v>
      </c>
      <c r="J97" s="5"/>
      <c r="K97" s="4">
        <v>3762.98</v>
      </c>
      <c r="L97" s="5"/>
      <c r="M97" s="4">
        <f>ROUND((I97-K97),5)</f>
        <v>-3762.98</v>
      </c>
      <c r="N97" s="5"/>
    </row>
    <row r="98" spans="1:14" outlineLevel="3">
      <c r="A98" s="1"/>
      <c r="B98" s="1"/>
      <c r="C98" s="1"/>
      <c r="D98" s="1"/>
      <c r="E98" s="1"/>
      <c r="F98" s="1"/>
      <c r="G98" s="1" t="s">
        <v>98</v>
      </c>
      <c r="H98" s="1"/>
      <c r="I98" s="4">
        <v>13872.62</v>
      </c>
      <c r="J98" s="5"/>
      <c r="K98" s="4">
        <v>6051</v>
      </c>
      <c r="L98" s="5"/>
      <c r="M98" s="4">
        <f>ROUND((I98-K98),5)</f>
        <v>7821.62</v>
      </c>
      <c r="N98" s="5"/>
    </row>
    <row r="99" spans="1:14" outlineLevel="3">
      <c r="A99" s="1"/>
      <c r="B99" s="1"/>
      <c r="C99" s="1"/>
      <c r="D99" s="1"/>
      <c r="E99" s="1"/>
      <c r="F99" s="1"/>
      <c r="G99" s="1" t="s">
        <v>99</v>
      </c>
      <c r="H99" s="1"/>
      <c r="I99" s="4">
        <v>10410.879999999999</v>
      </c>
      <c r="J99" s="5"/>
      <c r="K99" s="4">
        <v>0</v>
      </c>
      <c r="L99" s="5"/>
      <c r="M99" s="4">
        <f>ROUND((I99-K99),5)</f>
        <v>10410.879999999999</v>
      </c>
      <c r="N99" s="5"/>
    </row>
    <row r="100" spans="1:14" outlineLevel="4">
      <c r="A100" s="1"/>
      <c r="B100" s="1"/>
      <c r="C100" s="1"/>
      <c r="D100" s="1"/>
      <c r="E100" s="1"/>
      <c r="F100" s="1"/>
      <c r="G100" s="1" t="s">
        <v>100</v>
      </c>
      <c r="H100" s="1"/>
      <c r="I100" s="4"/>
      <c r="J100" s="5"/>
      <c r="K100" s="4"/>
      <c r="L100" s="5"/>
      <c r="M100" s="4"/>
      <c r="N100" s="5"/>
    </row>
    <row r="101" spans="1:14" outlineLevel="4">
      <c r="A101" s="1"/>
      <c r="B101" s="1"/>
      <c r="C101" s="1"/>
      <c r="D101" s="1"/>
      <c r="E101" s="1"/>
      <c r="F101" s="1"/>
      <c r="G101" s="1"/>
      <c r="H101" s="1" t="s">
        <v>101</v>
      </c>
      <c r="I101" s="4">
        <v>40990.379999999997</v>
      </c>
      <c r="J101" s="5"/>
      <c r="K101" s="4">
        <v>14901.62</v>
      </c>
      <c r="L101" s="5"/>
      <c r="M101" s="4">
        <f>ROUND((I101-K101),5)</f>
        <v>26088.76</v>
      </c>
      <c r="N101" s="5"/>
    </row>
    <row r="102" spans="1:14" outlineLevel="4">
      <c r="A102" s="1"/>
      <c r="B102" s="1"/>
      <c r="C102" s="1"/>
      <c r="D102" s="1"/>
      <c r="E102" s="1"/>
      <c r="F102" s="1"/>
      <c r="G102" s="1"/>
      <c r="H102" s="1" t="s">
        <v>102</v>
      </c>
      <c r="I102" s="4">
        <v>3165.25</v>
      </c>
      <c r="J102" s="5"/>
      <c r="K102" s="4">
        <v>2241.5100000000002</v>
      </c>
      <c r="L102" s="5"/>
      <c r="M102" s="4">
        <f>ROUND((I102-K102),5)</f>
        <v>923.74</v>
      </c>
      <c r="N102" s="5"/>
    </row>
    <row r="103" spans="1:14" outlineLevel="4">
      <c r="A103" s="1"/>
      <c r="B103" s="1"/>
      <c r="C103" s="1"/>
      <c r="D103" s="1"/>
      <c r="E103" s="1"/>
      <c r="F103" s="1"/>
      <c r="G103" s="1"/>
      <c r="H103" s="1" t="s">
        <v>103</v>
      </c>
      <c r="I103" s="4">
        <v>5011.8100000000004</v>
      </c>
      <c r="J103" s="5"/>
      <c r="K103" s="4">
        <v>10115.08</v>
      </c>
      <c r="L103" s="5"/>
      <c r="M103" s="4">
        <f>ROUND((I103-K103),5)</f>
        <v>-5103.2700000000004</v>
      </c>
      <c r="N103" s="5"/>
    </row>
    <row r="104" spans="1:14" outlineLevel="4">
      <c r="A104" s="1"/>
      <c r="B104" s="1"/>
      <c r="C104" s="1"/>
      <c r="D104" s="1"/>
      <c r="E104" s="1"/>
      <c r="F104" s="1"/>
      <c r="G104" s="1"/>
      <c r="H104" s="1" t="s">
        <v>104</v>
      </c>
      <c r="I104" s="4">
        <v>5086.92</v>
      </c>
      <c r="J104" s="5"/>
      <c r="K104" s="4">
        <v>4334.25</v>
      </c>
      <c r="L104" s="5"/>
      <c r="M104" s="4">
        <f>ROUND((I104-K104),5)</f>
        <v>752.67</v>
      </c>
      <c r="N104" s="5"/>
    </row>
    <row r="105" spans="1:14" outlineLevel="4">
      <c r="A105" s="1"/>
      <c r="B105" s="1"/>
      <c r="C105" s="1"/>
      <c r="D105" s="1"/>
      <c r="E105" s="1"/>
      <c r="F105" s="1"/>
      <c r="G105" s="1"/>
      <c r="H105" s="1" t="s">
        <v>105</v>
      </c>
      <c r="I105" s="4">
        <v>2395.9</v>
      </c>
      <c r="J105" s="5"/>
      <c r="K105" s="4">
        <v>3197.76</v>
      </c>
      <c r="L105" s="5"/>
      <c r="M105" s="4">
        <f>ROUND((I105-K105),5)</f>
        <v>-801.86</v>
      </c>
      <c r="N105" s="5"/>
    </row>
    <row r="106" spans="1:14" ht="15.75" outlineLevel="4" thickBot="1">
      <c r="A106" s="1"/>
      <c r="B106" s="1"/>
      <c r="C106" s="1"/>
      <c r="D106" s="1"/>
      <c r="E106" s="1"/>
      <c r="F106" s="1"/>
      <c r="G106" s="1"/>
      <c r="H106" s="1" t="s">
        <v>106</v>
      </c>
      <c r="I106" s="6">
        <v>3373.63</v>
      </c>
      <c r="J106" s="5"/>
      <c r="K106" s="6">
        <v>4064.91</v>
      </c>
      <c r="L106" s="5"/>
      <c r="M106" s="6">
        <f>ROUND((I106-K106),5)</f>
        <v>-691.28</v>
      </c>
      <c r="N106" s="5"/>
    </row>
    <row r="107" spans="1:14" outlineLevel="3">
      <c r="A107" s="1"/>
      <c r="B107" s="1"/>
      <c r="C107" s="1"/>
      <c r="D107" s="1"/>
      <c r="E107" s="1"/>
      <c r="F107" s="1"/>
      <c r="G107" s="1" t="s">
        <v>107</v>
      </c>
      <c r="H107" s="1"/>
      <c r="I107" s="4">
        <f>ROUND(SUM(I100:I106),5)</f>
        <v>60023.89</v>
      </c>
      <c r="J107" s="5"/>
      <c r="K107" s="4">
        <f>ROUND(SUM(K100:K106),5)</f>
        <v>38855.129999999997</v>
      </c>
      <c r="L107" s="5"/>
      <c r="M107" s="4">
        <f>ROUND((I107-K107),5)</f>
        <v>21168.76</v>
      </c>
      <c r="N107" s="5"/>
    </row>
    <row r="108" spans="1:14" ht="30" customHeight="1" outlineLevel="4">
      <c r="A108" s="1"/>
      <c r="B108" s="1"/>
      <c r="C108" s="1"/>
      <c r="D108" s="1"/>
      <c r="E108" s="1"/>
      <c r="F108" s="1"/>
      <c r="G108" s="1" t="s">
        <v>108</v>
      </c>
      <c r="H108" s="1"/>
      <c r="I108" s="4"/>
      <c r="J108" s="5"/>
      <c r="K108" s="4"/>
      <c r="L108" s="5"/>
      <c r="M108" s="4"/>
      <c r="N108" s="5"/>
    </row>
    <row r="109" spans="1:14" outlineLevel="4">
      <c r="A109" s="1"/>
      <c r="B109" s="1"/>
      <c r="C109" s="1"/>
      <c r="D109" s="1"/>
      <c r="E109" s="1"/>
      <c r="F109" s="1"/>
      <c r="G109" s="1"/>
      <c r="H109" s="1" t="s">
        <v>109</v>
      </c>
      <c r="I109" s="4">
        <v>2614.0500000000002</v>
      </c>
      <c r="J109" s="5"/>
      <c r="K109" s="4">
        <v>2956.96</v>
      </c>
      <c r="L109" s="5"/>
      <c r="M109" s="4">
        <f>ROUND((I109-K109),5)</f>
        <v>-342.91</v>
      </c>
      <c r="N109" s="5"/>
    </row>
    <row r="110" spans="1:14" outlineLevel="4">
      <c r="A110" s="1"/>
      <c r="B110" s="1"/>
      <c r="C110" s="1"/>
      <c r="D110" s="1"/>
      <c r="E110" s="1"/>
      <c r="F110" s="1"/>
      <c r="G110" s="1"/>
      <c r="H110" s="1" t="s">
        <v>110</v>
      </c>
      <c r="I110" s="4">
        <v>600</v>
      </c>
      <c r="J110" s="5"/>
      <c r="K110" s="4">
        <v>0</v>
      </c>
      <c r="L110" s="5"/>
      <c r="M110" s="4">
        <f>ROUND((I110-K110),5)</f>
        <v>600</v>
      </c>
      <c r="N110" s="5"/>
    </row>
    <row r="111" spans="1:14" outlineLevel="4">
      <c r="A111" s="1"/>
      <c r="B111" s="1"/>
      <c r="C111" s="1"/>
      <c r="D111" s="1"/>
      <c r="E111" s="1"/>
      <c r="F111" s="1"/>
      <c r="G111" s="1"/>
      <c r="H111" s="1" t="s">
        <v>111</v>
      </c>
      <c r="I111" s="4">
        <v>3407.59</v>
      </c>
      <c r="J111" s="5"/>
      <c r="K111" s="4">
        <v>3973.29</v>
      </c>
      <c r="L111" s="5"/>
      <c r="M111" s="4">
        <f>ROUND((I111-K111),5)</f>
        <v>-565.70000000000005</v>
      </c>
      <c r="N111" s="5"/>
    </row>
    <row r="112" spans="1:14" outlineLevel="4">
      <c r="A112" s="1"/>
      <c r="B112" s="1"/>
      <c r="C112" s="1"/>
      <c r="D112" s="1"/>
      <c r="E112" s="1"/>
      <c r="F112" s="1"/>
      <c r="G112" s="1"/>
      <c r="H112" s="1" t="s">
        <v>112</v>
      </c>
      <c r="I112" s="4">
        <v>392.58</v>
      </c>
      <c r="J112" s="5"/>
      <c r="K112" s="4">
        <v>300.12</v>
      </c>
      <c r="L112" s="5"/>
      <c r="M112" s="4">
        <f>ROUND((I112-K112),5)</f>
        <v>92.46</v>
      </c>
      <c r="N112" s="5"/>
    </row>
    <row r="113" spans="1:14" outlineLevel="4">
      <c r="A113" s="1"/>
      <c r="B113" s="1"/>
      <c r="C113" s="1"/>
      <c r="D113" s="1"/>
      <c r="E113" s="1"/>
      <c r="F113" s="1"/>
      <c r="G113" s="1"/>
      <c r="H113" s="1" t="s">
        <v>113</v>
      </c>
      <c r="I113" s="4">
        <v>1575</v>
      </c>
      <c r="J113" s="5"/>
      <c r="K113" s="4">
        <v>405</v>
      </c>
      <c r="L113" s="5"/>
      <c r="M113" s="4">
        <f>ROUND((I113-K113),5)</f>
        <v>1170</v>
      </c>
      <c r="N113" s="5"/>
    </row>
    <row r="114" spans="1:14" outlineLevel="4">
      <c r="A114" s="1"/>
      <c r="B114" s="1"/>
      <c r="C114" s="1"/>
      <c r="D114" s="1"/>
      <c r="E114" s="1"/>
      <c r="F114" s="1"/>
      <c r="G114" s="1"/>
      <c r="H114" s="1" t="s">
        <v>114</v>
      </c>
      <c r="I114" s="4">
        <v>1241.3699999999999</v>
      </c>
      <c r="J114" s="5"/>
      <c r="K114" s="4">
        <v>982.72</v>
      </c>
      <c r="L114" s="5"/>
      <c r="M114" s="4">
        <f>ROUND((I114-K114),5)</f>
        <v>258.64999999999998</v>
      </c>
      <c r="N114" s="5"/>
    </row>
    <row r="115" spans="1:14" ht="15.75" outlineLevel="4" thickBot="1">
      <c r="A115" s="1"/>
      <c r="B115" s="1"/>
      <c r="C115" s="1"/>
      <c r="D115" s="1"/>
      <c r="E115" s="1"/>
      <c r="F115" s="1"/>
      <c r="G115" s="1"/>
      <c r="H115" s="1" t="s">
        <v>115</v>
      </c>
      <c r="I115" s="6">
        <v>1082.04</v>
      </c>
      <c r="J115" s="5"/>
      <c r="K115" s="6">
        <v>1430.78</v>
      </c>
      <c r="L115" s="5"/>
      <c r="M115" s="6">
        <f>ROUND((I115-K115),5)</f>
        <v>-348.74</v>
      </c>
      <c r="N115" s="5"/>
    </row>
    <row r="116" spans="1:14" outlineLevel="3">
      <c r="A116" s="1"/>
      <c r="B116" s="1"/>
      <c r="C116" s="1"/>
      <c r="D116" s="1"/>
      <c r="E116" s="1"/>
      <c r="F116" s="1"/>
      <c r="G116" s="1" t="s">
        <v>116</v>
      </c>
      <c r="H116" s="1"/>
      <c r="I116" s="4">
        <f>ROUND(SUM(I108:I115),5)</f>
        <v>10912.63</v>
      </c>
      <c r="J116" s="5"/>
      <c r="K116" s="4">
        <f>ROUND(SUM(K108:K115),5)</f>
        <v>10048.870000000001</v>
      </c>
      <c r="L116" s="5"/>
      <c r="M116" s="4">
        <f>ROUND((I116-K116),5)</f>
        <v>863.76</v>
      </c>
      <c r="N116" s="5"/>
    </row>
    <row r="117" spans="1:14" ht="30" customHeight="1" outlineLevel="4">
      <c r="A117" s="1"/>
      <c r="B117" s="1"/>
      <c r="C117" s="1"/>
      <c r="D117" s="1"/>
      <c r="E117" s="1"/>
      <c r="F117" s="1"/>
      <c r="G117" s="1" t="s">
        <v>117</v>
      </c>
      <c r="H117" s="1"/>
      <c r="I117" s="4"/>
      <c r="J117" s="5"/>
      <c r="K117" s="4"/>
      <c r="L117" s="5"/>
      <c r="M117" s="4"/>
      <c r="N117" s="5"/>
    </row>
    <row r="118" spans="1:14" outlineLevel="4">
      <c r="A118" s="1"/>
      <c r="B118" s="1"/>
      <c r="C118" s="1"/>
      <c r="D118" s="1"/>
      <c r="E118" s="1"/>
      <c r="F118" s="1"/>
      <c r="G118" s="1"/>
      <c r="H118" s="1" t="s">
        <v>118</v>
      </c>
      <c r="I118" s="4">
        <v>140831.82999999999</v>
      </c>
      <c r="J118" s="5"/>
      <c r="K118" s="4">
        <v>151532.15</v>
      </c>
      <c r="L118" s="5"/>
      <c r="M118" s="4">
        <f>ROUND((I118-K118),5)</f>
        <v>-10700.32</v>
      </c>
      <c r="N118" s="5"/>
    </row>
    <row r="119" spans="1:14" outlineLevel="4">
      <c r="A119" s="1"/>
      <c r="B119" s="1"/>
      <c r="C119" s="1"/>
      <c r="D119" s="1"/>
      <c r="E119" s="1"/>
      <c r="F119" s="1"/>
      <c r="G119" s="1"/>
      <c r="H119" s="1" t="s">
        <v>119</v>
      </c>
      <c r="I119" s="4">
        <v>36503.279999999999</v>
      </c>
      <c r="J119" s="5"/>
      <c r="K119" s="4">
        <v>33539.93</v>
      </c>
      <c r="L119" s="5"/>
      <c r="M119" s="4">
        <f>ROUND((I119-K119),5)</f>
        <v>2963.35</v>
      </c>
      <c r="N119" s="5"/>
    </row>
    <row r="120" spans="1:14" outlineLevel="4">
      <c r="A120" s="1"/>
      <c r="B120" s="1"/>
      <c r="C120" s="1"/>
      <c r="D120" s="1"/>
      <c r="E120" s="1"/>
      <c r="F120" s="1"/>
      <c r="G120" s="1"/>
      <c r="H120" s="1" t="s">
        <v>120</v>
      </c>
      <c r="I120" s="4">
        <v>11845.23</v>
      </c>
      <c r="J120" s="5"/>
      <c r="K120" s="4">
        <v>13221.59</v>
      </c>
      <c r="L120" s="5"/>
      <c r="M120" s="4">
        <f>ROUND((I120-K120),5)</f>
        <v>-1376.36</v>
      </c>
      <c r="N120" s="5"/>
    </row>
    <row r="121" spans="1:14" outlineLevel="4">
      <c r="A121" s="1"/>
      <c r="B121" s="1"/>
      <c r="C121" s="1"/>
      <c r="D121" s="1"/>
      <c r="E121" s="1"/>
      <c r="F121" s="1"/>
      <c r="G121" s="1"/>
      <c r="H121" s="1" t="s">
        <v>121</v>
      </c>
      <c r="I121" s="4">
        <v>2826.15</v>
      </c>
      <c r="J121" s="5"/>
      <c r="K121" s="4">
        <v>0</v>
      </c>
      <c r="L121" s="5"/>
      <c r="M121" s="4">
        <f>ROUND((I121-K121),5)</f>
        <v>2826.15</v>
      </c>
      <c r="N121" s="5"/>
    </row>
    <row r="122" spans="1:14" ht="15.75" outlineLevel="4" thickBot="1">
      <c r="A122" s="1"/>
      <c r="B122" s="1"/>
      <c r="C122" s="1"/>
      <c r="D122" s="1"/>
      <c r="E122" s="1"/>
      <c r="F122" s="1"/>
      <c r="G122" s="1"/>
      <c r="H122" s="1" t="s">
        <v>122</v>
      </c>
      <c r="I122" s="6">
        <v>4302.22</v>
      </c>
      <c r="J122" s="5"/>
      <c r="K122" s="6">
        <v>1966.17</v>
      </c>
      <c r="L122" s="5"/>
      <c r="M122" s="6">
        <f>ROUND((I122-K122),5)</f>
        <v>2336.0500000000002</v>
      </c>
      <c r="N122" s="5"/>
    </row>
    <row r="123" spans="1:14" outlineLevel="3">
      <c r="A123" s="1"/>
      <c r="B123" s="1"/>
      <c r="C123" s="1"/>
      <c r="D123" s="1"/>
      <c r="E123" s="1"/>
      <c r="F123" s="1"/>
      <c r="G123" s="1" t="s">
        <v>123</v>
      </c>
      <c r="H123" s="1"/>
      <c r="I123" s="4">
        <f>ROUND(SUM(I117:I122),5)</f>
        <v>196308.71</v>
      </c>
      <c r="J123" s="5"/>
      <c r="K123" s="4">
        <f>ROUND(SUM(K117:K122),5)</f>
        <v>200259.84</v>
      </c>
      <c r="L123" s="5"/>
      <c r="M123" s="4">
        <f>ROUND((I123-K123),5)</f>
        <v>-3951.13</v>
      </c>
      <c r="N123" s="5"/>
    </row>
    <row r="124" spans="1:14" ht="30" customHeight="1" outlineLevel="4">
      <c r="A124" s="1"/>
      <c r="B124" s="1"/>
      <c r="C124" s="1"/>
      <c r="D124" s="1"/>
      <c r="E124" s="1"/>
      <c r="F124" s="1"/>
      <c r="G124" s="1" t="s">
        <v>124</v>
      </c>
      <c r="H124" s="1"/>
      <c r="I124" s="4"/>
      <c r="J124" s="5"/>
      <c r="K124" s="4"/>
      <c r="L124" s="5"/>
      <c r="M124" s="4"/>
      <c r="N124" s="5"/>
    </row>
    <row r="125" spans="1:14" ht="15.75" outlineLevel="4" thickBot="1">
      <c r="A125" s="1"/>
      <c r="B125" s="1"/>
      <c r="C125" s="1"/>
      <c r="D125" s="1"/>
      <c r="E125" s="1"/>
      <c r="F125" s="1"/>
      <c r="G125" s="1"/>
      <c r="H125" s="1" t="s">
        <v>125</v>
      </c>
      <c r="I125" s="7">
        <v>470.51</v>
      </c>
      <c r="J125" s="5"/>
      <c r="K125" s="7">
        <v>3140.82</v>
      </c>
      <c r="L125" s="5"/>
      <c r="M125" s="7">
        <f>ROUND((I125-K125),5)</f>
        <v>-2670.31</v>
      </c>
      <c r="N125" s="5"/>
    </row>
    <row r="126" spans="1:14" ht="15.75" outlineLevel="3" thickBot="1">
      <c r="A126" s="1"/>
      <c r="B126" s="1"/>
      <c r="C126" s="1"/>
      <c r="D126" s="1"/>
      <c r="E126" s="1"/>
      <c r="F126" s="1"/>
      <c r="G126" s="1" t="s">
        <v>126</v>
      </c>
      <c r="H126" s="1"/>
      <c r="I126" s="8">
        <f>ROUND(SUM(I124:I125),5)</f>
        <v>470.51</v>
      </c>
      <c r="J126" s="5"/>
      <c r="K126" s="8">
        <f>ROUND(SUM(K124:K125),5)</f>
        <v>3140.82</v>
      </c>
      <c r="L126" s="5"/>
      <c r="M126" s="8">
        <f>ROUND((I126-K126),5)</f>
        <v>-2670.31</v>
      </c>
      <c r="N126" s="5"/>
    </row>
    <row r="127" spans="1:14" ht="30" customHeight="1" outlineLevel="2">
      <c r="A127" s="1"/>
      <c r="B127" s="1"/>
      <c r="C127" s="1"/>
      <c r="D127" s="1"/>
      <c r="E127" s="1"/>
      <c r="F127" s="1" t="s">
        <v>127</v>
      </c>
      <c r="G127" s="1"/>
      <c r="H127" s="1"/>
      <c r="I127" s="4">
        <f>ROUND(SUM(I82:I99)+I107+I116+I123+I126,5)</f>
        <v>508452.94</v>
      </c>
      <c r="J127" s="5"/>
      <c r="K127" s="4">
        <f>ROUND(SUM(K82:K99)+K107+K116+K123+K126,5)</f>
        <v>461168.56</v>
      </c>
      <c r="L127" s="5"/>
      <c r="M127" s="4">
        <f>ROUND((I127-K127),5)</f>
        <v>47284.38</v>
      </c>
      <c r="N127" s="5"/>
    </row>
    <row r="128" spans="1:14" ht="30" customHeight="1" outlineLevel="3">
      <c r="A128" s="1"/>
      <c r="B128" s="1"/>
      <c r="C128" s="1"/>
      <c r="D128" s="1"/>
      <c r="E128" s="1"/>
      <c r="F128" s="1" t="s">
        <v>128</v>
      </c>
      <c r="G128" s="1"/>
      <c r="H128" s="1"/>
      <c r="I128" s="4"/>
      <c r="J128" s="5"/>
      <c r="K128" s="4"/>
      <c r="L128" s="5"/>
      <c r="M128" s="4"/>
      <c r="N128" s="5"/>
    </row>
    <row r="129" spans="1:14" outlineLevel="3">
      <c r="A129" s="1"/>
      <c r="B129" s="1"/>
      <c r="C129" s="1"/>
      <c r="D129" s="1"/>
      <c r="E129" s="1"/>
      <c r="F129" s="1"/>
      <c r="G129" s="1" t="s">
        <v>129</v>
      </c>
      <c r="H129" s="1"/>
      <c r="I129" s="4">
        <v>0</v>
      </c>
      <c r="J129" s="5"/>
      <c r="K129" s="4">
        <v>2501.1799999999998</v>
      </c>
      <c r="L129" s="5"/>
      <c r="M129" s="4">
        <f>ROUND((I129-K129),5)</f>
        <v>-2501.1799999999998</v>
      </c>
      <c r="N129" s="5"/>
    </row>
    <row r="130" spans="1:14" ht="15.75" outlineLevel="3" thickBot="1">
      <c r="A130" s="1"/>
      <c r="B130" s="1"/>
      <c r="C130" s="1"/>
      <c r="D130" s="1"/>
      <c r="E130" s="1"/>
      <c r="F130" s="1"/>
      <c r="G130" s="1" t="s">
        <v>130</v>
      </c>
      <c r="H130" s="1"/>
      <c r="I130" s="7">
        <v>3030</v>
      </c>
      <c r="J130" s="5"/>
      <c r="K130" s="7">
        <v>0</v>
      </c>
      <c r="L130" s="5"/>
      <c r="M130" s="7">
        <f>ROUND((I130-K130),5)</f>
        <v>3030</v>
      </c>
      <c r="N130" s="5"/>
    </row>
    <row r="131" spans="1:14" ht="15.75" outlineLevel="2" thickBot="1">
      <c r="A131" s="1"/>
      <c r="B131" s="1"/>
      <c r="C131" s="1"/>
      <c r="D131" s="1"/>
      <c r="E131" s="1"/>
      <c r="F131" s="1" t="s">
        <v>131</v>
      </c>
      <c r="G131" s="1"/>
      <c r="H131" s="1"/>
      <c r="I131" s="8">
        <f>ROUND(SUM(I128:I130),5)</f>
        <v>3030</v>
      </c>
      <c r="J131" s="5"/>
      <c r="K131" s="8">
        <f>ROUND(SUM(K128:K130),5)</f>
        <v>2501.1799999999998</v>
      </c>
      <c r="L131" s="5"/>
      <c r="M131" s="8">
        <f>ROUND((I131-K131),5)</f>
        <v>528.82000000000005</v>
      </c>
      <c r="N131" s="5"/>
    </row>
    <row r="132" spans="1:14" ht="30" customHeight="1" outlineLevel="1">
      <c r="A132" s="1"/>
      <c r="B132" s="1"/>
      <c r="C132" s="1"/>
      <c r="D132" s="1"/>
      <c r="E132" s="1" t="s">
        <v>132</v>
      </c>
      <c r="F132" s="1"/>
      <c r="G132" s="1"/>
      <c r="H132" s="1"/>
      <c r="I132" s="4">
        <f>ROUND(I81+I127+I131,5)</f>
        <v>511482.94</v>
      </c>
      <c r="J132" s="5"/>
      <c r="K132" s="4">
        <f>ROUND(K81+K127+K131,5)</f>
        <v>463669.74</v>
      </c>
      <c r="L132" s="5"/>
      <c r="M132" s="4">
        <f>ROUND((I132-K132),5)</f>
        <v>47813.2</v>
      </c>
      <c r="N132" s="5"/>
    </row>
    <row r="133" spans="1:14" ht="30" customHeight="1" outlineLevel="2">
      <c r="A133" s="1"/>
      <c r="B133" s="1"/>
      <c r="C133" s="1"/>
      <c r="D133" s="1"/>
      <c r="E133" s="1" t="s">
        <v>133</v>
      </c>
      <c r="F133" s="1"/>
      <c r="G133" s="1"/>
      <c r="H133" s="1"/>
      <c r="I133" s="4"/>
      <c r="J133" s="5"/>
      <c r="K133" s="4"/>
      <c r="L133" s="5"/>
      <c r="M133" s="4"/>
      <c r="N133" s="5"/>
    </row>
    <row r="134" spans="1:14" outlineLevel="3">
      <c r="A134" s="1"/>
      <c r="B134" s="1"/>
      <c r="C134" s="1"/>
      <c r="D134" s="1"/>
      <c r="E134" s="1"/>
      <c r="F134" s="1" t="s">
        <v>134</v>
      </c>
      <c r="G134" s="1"/>
      <c r="H134" s="1"/>
      <c r="I134" s="4"/>
      <c r="J134" s="5"/>
      <c r="K134" s="4"/>
      <c r="L134" s="5"/>
      <c r="M134" s="4"/>
      <c r="N134" s="5"/>
    </row>
    <row r="135" spans="1:14" outlineLevel="3">
      <c r="A135" s="1"/>
      <c r="B135" s="1"/>
      <c r="C135" s="1"/>
      <c r="D135" s="1"/>
      <c r="E135" s="1"/>
      <c r="F135" s="1"/>
      <c r="G135" s="1" t="s">
        <v>135</v>
      </c>
      <c r="H135" s="1"/>
      <c r="I135" s="4">
        <v>5047.04</v>
      </c>
      <c r="J135" s="5"/>
      <c r="K135" s="4">
        <v>1235.47</v>
      </c>
      <c r="L135" s="5"/>
      <c r="M135" s="4">
        <f>ROUND((I135-K135),5)</f>
        <v>3811.57</v>
      </c>
      <c r="N135" s="5"/>
    </row>
    <row r="136" spans="1:14" outlineLevel="3">
      <c r="A136" s="1"/>
      <c r="B136" s="1"/>
      <c r="C136" s="1"/>
      <c r="D136" s="1"/>
      <c r="E136" s="1"/>
      <c r="F136" s="1"/>
      <c r="G136" s="1" t="s">
        <v>136</v>
      </c>
      <c r="H136" s="1"/>
      <c r="I136" s="4">
        <v>9061.52</v>
      </c>
      <c r="J136" s="5"/>
      <c r="K136" s="4">
        <v>3044.76</v>
      </c>
      <c r="L136" s="5"/>
      <c r="M136" s="4">
        <f>ROUND((I136-K136),5)</f>
        <v>6016.76</v>
      </c>
      <c r="N136" s="5"/>
    </row>
    <row r="137" spans="1:14" outlineLevel="3">
      <c r="A137" s="1"/>
      <c r="B137" s="1"/>
      <c r="C137" s="1"/>
      <c r="D137" s="1"/>
      <c r="E137" s="1"/>
      <c r="F137" s="1"/>
      <c r="G137" s="1" t="s">
        <v>137</v>
      </c>
      <c r="H137" s="1"/>
      <c r="I137" s="4">
        <v>7483.32</v>
      </c>
      <c r="J137" s="5"/>
      <c r="K137" s="4">
        <v>1489.38</v>
      </c>
      <c r="L137" s="5"/>
      <c r="M137" s="4">
        <f>ROUND((I137-K137),5)</f>
        <v>5993.94</v>
      </c>
      <c r="N137" s="5"/>
    </row>
    <row r="138" spans="1:14" outlineLevel="4">
      <c r="A138" s="1"/>
      <c r="B138" s="1"/>
      <c r="C138" s="1"/>
      <c r="D138" s="1"/>
      <c r="E138" s="1"/>
      <c r="F138" s="1"/>
      <c r="G138" s="1" t="s">
        <v>138</v>
      </c>
      <c r="H138" s="1"/>
      <c r="I138" s="4"/>
      <c r="J138" s="5"/>
      <c r="K138" s="4"/>
      <c r="L138" s="5"/>
      <c r="M138" s="4"/>
      <c r="N138" s="5"/>
    </row>
    <row r="139" spans="1:14" outlineLevel="4">
      <c r="A139" s="1"/>
      <c r="B139" s="1"/>
      <c r="C139" s="1"/>
      <c r="D139" s="1"/>
      <c r="E139" s="1"/>
      <c r="F139" s="1"/>
      <c r="G139" s="1"/>
      <c r="H139" s="1" t="s">
        <v>139</v>
      </c>
      <c r="I139" s="4">
        <v>48068.83</v>
      </c>
      <c r="J139" s="5"/>
      <c r="K139" s="4">
        <v>51415.28</v>
      </c>
      <c r="L139" s="5"/>
      <c r="M139" s="4">
        <f>ROUND((I139-K139),5)</f>
        <v>-3346.45</v>
      </c>
      <c r="N139" s="5"/>
    </row>
    <row r="140" spans="1:14" outlineLevel="4">
      <c r="A140" s="1"/>
      <c r="B140" s="1"/>
      <c r="C140" s="1"/>
      <c r="D140" s="1"/>
      <c r="E140" s="1"/>
      <c r="F140" s="1"/>
      <c r="G140" s="1"/>
      <c r="H140" s="1" t="s">
        <v>140</v>
      </c>
      <c r="I140" s="4">
        <v>678.6</v>
      </c>
      <c r="J140" s="5"/>
      <c r="K140" s="4">
        <v>225.25</v>
      </c>
      <c r="L140" s="5"/>
      <c r="M140" s="4">
        <f>ROUND((I140-K140),5)</f>
        <v>453.35</v>
      </c>
      <c r="N140" s="5"/>
    </row>
    <row r="141" spans="1:14" outlineLevel="4">
      <c r="A141" s="1"/>
      <c r="B141" s="1"/>
      <c r="C141" s="1"/>
      <c r="D141" s="1"/>
      <c r="E141" s="1"/>
      <c r="F141" s="1"/>
      <c r="G141" s="1"/>
      <c r="H141" s="1" t="s">
        <v>141</v>
      </c>
      <c r="I141" s="4">
        <v>11324.6</v>
      </c>
      <c r="J141" s="5"/>
      <c r="K141" s="4">
        <v>10646.39</v>
      </c>
      <c r="L141" s="5"/>
      <c r="M141" s="4">
        <f>ROUND((I141-K141),5)</f>
        <v>678.21</v>
      </c>
      <c r="N141" s="5"/>
    </row>
    <row r="142" spans="1:14" outlineLevel="4">
      <c r="A142" s="1"/>
      <c r="B142" s="1"/>
      <c r="C142" s="1"/>
      <c r="D142" s="1"/>
      <c r="E142" s="1"/>
      <c r="F142" s="1"/>
      <c r="G142" s="1"/>
      <c r="H142" s="1" t="s">
        <v>142</v>
      </c>
      <c r="I142" s="4">
        <v>2265.12</v>
      </c>
      <c r="J142" s="5"/>
      <c r="K142" s="4">
        <v>1387.41</v>
      </c>
      <c r="L142" s="5"/>
      <c r="M142" s="4">
        <f>ROUND((I142-K142),5)</f>
        <v>877.71</v>
      </c>
      <c r="N142" s="5"/>
    </row>
    <row r="143" spans="1:14" ht="15.75" outlineLevel="4" thickBot="1">
      <c r="A143" s="1"/>
      <c r="B143" s="1"/>
      <c r="C143" s="1"/>
      <c r="D143" s="1"/>
      <c r="E143" s="1"/>
      <c r="F143" s="1"/>
      <c r="G143" s="1"/>
      <c r="H143" s="1" t="s">
        <v>143</v>
      </c>
      <c r="I143" s="6">
        <v>4468.3</v>
      </c>
      <c r="J143" s="5"/>
      <c r="K143" s="6">
        <v>6247.64</v>
      </c>
      <c r="L143" s="5"/>
      <c r="M143" s="6">
        <f>ROUND((I143-K143),5)</f>
        <v>-1779.34</v>
      </c>
      <c r="N143" s="5"/>
    </row>
    <row r="144" spans="1:14" outlineLevel="3">
      <c r="A144" s="1"/>
      <c r="B144" s="1"/>
      <c r="C144" s="1"/>
      <c r="D144" s="1"/>
      <c r="E144" s="1"/>
      <c r="F144" s="1"/>
      <c r="G144" s="1" t="s">
        <v>144</v>
      </c>
      <c r="H144" s="1"/>
      <c r="I144" s="4">
        <f>ROUND(SUM(I138:I143),5)</f>
        <v>66805.45</v>
      </c>
      <c r="J144" s="5"/>
      <c r="K144" s="4">
        <f>ROUND(SUM(K138:K143),5)</f>
        <v>69921.97</v>
      </c>
      <c r="L144" s="5"/>
      <c r="M144" s="4">
        <f>ROUND((I144-K144),5)</f>
        <v>-3116.52</v>
      </c>
      <c r="N144" s="5"/>
    </row>
    <row r="145" spans="1:14" ht="30" customHeight="1" outlineLevel="4">
      <c r="A145" s="1"/>
      <c r="B145" s="1"/>
      <c r="C145" s="1"/>
      <c r="D145" s="1"/>
      <c r="E145" s="1"/>
      <c r="F145" s="1"/>
      <c r="G145" s="1" t="s">
        <v>145</v>
      </c>
      <c r="H145" s="1"/>
      <c r="I145" s="4"/>
      <c r="J145" s="5"/>
      <c r="K145" s="4"/>
      <c r="L145" s="5"/>
      <c r="M145" s="4"/>
      <c r="N145" s="5"/>
    </row>
    <row r="146" spans="1:14" outlineLevel="4">
      <c r="A146" s="1"/>
      <c r="B146" s="1"/>
      <c r="C146" s="1"/>
      <c r="D146" s="1"/>
      <c r="E146" s="1"/>
      <c r="F146" s="1"/>
      <c r="G146" s="1"/>
      <c r="H146" s="1" t="s">
        <v>146</v>
      </c>
      <c r="I146" s="4">
        <v>5196.26</v>
      </c>
      <c r="J146" s="5"/>
      <c r="K146" s="4">
        <v>5702.2</v>
      </c>
      <c r="L146" s="5"/>
      <c r="M146" s="4">
        <f>ROUND((I146-K146),5)</f>
        <v>-505.94</v>
      </c>
      <c r="N146" s="5"/>
    </row>
    <row r="147" spans="1:14" outlineLevel="4">
      <c r="A147" s="1"/>
      <c r="B147" s="1"/>
      <c r="C147" s="1"/>
      <c r="D147" s="1"/>
      <c r="E147" s="1"/>
      <c r="F147" s="1"/>
      <c r="G147" s="1"/>
      <c r="H147" s="1" t="s">
        <v>147</v>
      </c>
      <c r="I147" s="4">
        <v>3407.57</v>
      </c>
      <c r="J147" s="5"/>
      <c r="K147" s="4">
        <v>3973.26</v>
      </c>
      <c r="L147" s="5"/>
      <c r="M147" s="4">
        <f>ROUND((I147-K147),5)</f>
        <v>-565.69000000000005</v>
      </c>
      <c r="N147" s="5"/>
    </row>
    <row r="148" spans="1:14" outlineLevel="4">
      <c r="A148" s="1"/>
      <c r="B148" s="1"/>
      <c r="C148" s="1"/>
      <c r="D148" s="1"/>
      <c r="E148" s="1"/>
      <c r="F148" s="1"/>
      <c r="G148" s="1"/>
      <c r="H148" s="1" t="s">
        <v>148</v>
      </c>
      <c r="I148" s="4">
        <v>392.51</v>
      </c>
      <c r="J148" s="5"/>
      <c r="K148" s="4">
        <v>300.06</v>
      </c>
      <c r="L148" s="5"/>
      <c r="M148" s="4">
        <f>ROUND((I148-K148),5)</f>
        <v>92.45</v>
      </c>
      <c r="N148" s="5"/>
    </row>
    <row r="149" spans="1:14" outlineLevel="4">
      <c r="A149" s="1"/>
      <c r="B149" s="1"/>
      <c r="C149" s="1"/>
      <c r="D149" s="1"/>
      <c r="E149" s="1"/>
      <c r="F149" s="1"/>
      <c r="G149" s="1"/>
      <c r="H149" s="1" t="s">
        <v>149</v>
      </c>
      <c r="I149" s="4">
        <v>1575</v>
      </c>
      <c r="J149" s="5"/>
      <c r="K149" s="4">
        <v>405</v>
      </c>
      <c r="L149" s="5"/>
      <c r="M149" s="4">
        <f>ROUND((I149-K149),5)</f>
        <v>1170</v>
      </c>
      <c r="N149" s="5"/>
    </row>
    <row r="150" spans="1:14" outlineLevel="4">
      <c r="A150" s="1"/>
      <c r="B150" s="1"/>
      <c r="C150" s="1"/>
      <c r="D150" s="1"/>
      <c r="E150" s="1"/>
      <c r="F150" s="1"/>
      <c r="G150" s="1"/>
      <c r="H150" s="1" t="s">
        <v>150</v>
      </c>
      <c r="I150" s="4">
        <v>1059.6099999999999</v>
      </c>
      <c r="J150" s="5"/>
      <c r="K150" s="4">
        <v>53.2</v>
      </c>
      <c r="L150" s="5"/>
      <c r="M150" s="4">
        <f>ROUND((I150-K150),5)</f>
        <v>1006.41</v>
      </c>
      <c r="N150" s="5"/>
    </row>
    <row r="151" spans="1:14" ht="15.75" outlineLevel="4" thickBot="1">
      <c r="A151" s="1"/>
      <c r="B151" s="1"/>
      <c r="C151" s="1"/>
      <c r="D151" s="1"/>
      <c r="E151" s="1"/>
      <c r="F151" s="1"/>
      <c r="G151" s="1"/>
      <c r="H151" s="1" t="s">
        <v>151</v>
      </c>
      <c r="I151" s="6">
        <v>1082.01</v>
      </c>
      <c r="J151" s="5"/>
      <c r="K151" s="6">
        <v>1430.74</v>
      </c>
      <c r="L151" s="5"/>
      <c r="M151" s="6">
        <f>ROUND((I151-K151),5)</f>
        <v>-348.73</v>
      </c>
      <c r="N151" s="5"/>
    </row>
    <row r="152" spans="1:14" outlineLevel="3">
      <c r="A152" s="1"/>
      <c r="B152" s="1"/>
      <c r="C152" s="1"/>
      <c r="D152" s="1"/>
      <c r="E152" s="1"/>
      <c r="F152" s="1"/>
      <c r="G152" s="1" t="s">
        <v>152</v>
      </c>
      <c r="H152" s="1"/>
      <c r="I152" s="4">
        <f>ROUND(SUM(I145:I151),5)</f>
        <v>12712.96</v>
      </c>
      <c r="J152" s="5"/>
      <c r="K152" s="4">
        <f>ROUND(SUM(K145:K151),5)</f>
        <v>11864.46</v>
      </c>
      <c r="L152" s="5"/>
      <c r="M152" s="4">
        <f>ROUND((I152-K152),5)</f>
        <v>848.5</v>
      </c>
      <c r="N152" s="5"/>
    </row>
    <row r="153" spans="1:14" ht="30" customHeight="1" outlineLevel="4">
      <c r="A153" s="1"/>
      <c r="B153" s="1"/>
      <c r="C153" s="1"/>
      <c r="D153" s="1"/>
      <c r="E153" s="1"/>
      <c r="F153" s="1"/>
      <c r="G153" s="1" t="s">
        <v>153</v>
      </c>
      <c r="H153" s="1"/>
      <c r="I153" s="4"/>
      <c r="J153" s="5"/>
      <c r="K153" s="4"/>
      <c r="L153" s="5"/>
      <c r="M153" s="4"/>
      <c r="N153" s="5"/>
    </row>
    <row r="154" spans="1:14" outlineLevel="4">
      <c r="A154" s="1"/>
      <c r="B154" s="1"/>
      <c r="C154" s="1"/>
      <c r="D154" s="1"/>
      <c r="E154" s="1"/>
      <c r="F154" s="1"/>
      <c r="G154" s="1"/>
      <c r="H154" s="1" t="s">
        <v>154</v>
      </c>
      <c r="I154" s="4">
        <v>287937.01</v>
      </c>
      <c r="J154" s="5"/>
      <c r="K154" s="4">
        <v>258131.5</v>
      </c>
      <c r="L154" s="5"/>
      <c r="M154" s="4">
        <f>ROUND((I154-K154),5)</f>
        <v>29805.51</v>
      </c>
      <c r="N154" s="5"/>
    </row>
    <row r="155" spans="1:14" outlineLevel="4">
      <c r="A155" s="1"/>
      <c r="B155" s="1"/>
      <c r="C155" s="1"/>
      <c r="D155" s="1"/>
      <c r="E155" s="1"/>
      <c r="F155" s="1"/>
      <c r="G155" s="1"/>
      <c r="H155" s="1" t="s">
        <v>155</v>
      </c>
      <c r="I155" s="4">
        <v>60742.33</v>
      </c>
      <c r="J155" s="5"/>
      <c r="K155" s="4">
        <v>61385.69</v>
      </c>
      <c r="L155" s="5"/>
      <c r="M155" s="4">
        <f>ROUND((I155-K155),5)</f>
        <v>-643.36</v>
      </c>
      <c r="N155" s="5"/>
    </row>
    <row r="156" spans="1:14" outlineLevel="4">
      <c r="A156" s="1"/>
      <c r="B156" s="1"/>
      <c r="C156" s="1"/>
      <c r="D156" s="1"/>
      <c r="E156" s="1"/>
      <c r="F156" s="1"/>
      <c r="G156" s="1"/>
      <c r="H156" s="1" t="s">
        <v>156</v>
      </c>
      <c r="I156" s="4">
        <v>29979.24</v>
      </c>
      <c r="J156" s="5"/>
      <c r="K156" s="4">
        <v>21977.68</v>
      </c>
      <c r="L156" s="5"/>
      <c r="M156" s="4">
        <f>ROUND((I156-K156),5)</f>
        <v>8001.56</v>
      </c>
      <c r="N156" s="5"/>
    </row>
    <row r="157" spans="1:14" ht="15.75" outlineLevel="4" thickBot="1">
      <c r="A157" s="1"/>
      <c r="B157" s="1"/>
      <c r="C157" s="1"/>
      <c r="D157" s="1"/>
      <c r="E157" s="1"/>
      <c r="F157" s="1"/>
      <c r="G157" s="1"/>
      <c r="H157" s="1" t="s">
        <v>157</v>
      </c>
      <c r="I157" s="6">
        <v>35372.83</v>
      </c>
      <c r="J157" s="5"/>
      <c r="K157" s="6">
        <v>34490.9</v>
      </c>
      <c r="L157" s="5"/>
      <c r="M157" s="6">
        <f>ROUND((I157-K157),5)</f>
        <v>881.93</v>
      </c>
      <c r="N157" s="5"/>
    </row>
    <row r="158" spans="1:14" outlineLevel="3">
      <c r="A158" s="1"/>
      <c r="B158" s="1"/>
      <c r="C158" s="1"/>
      <c r="D158" s="1"/>
      <c r="E158" s="1"/>
      <c r="F158" s="1"/>
      <c r="G158" s="1" t="s">
        <v>158</v>
      </c>
      <c r="H158" s="1"/>
      <c r="I158" s="4">
        <f>ROUND(SUM(I153:I157),5)</f>
        <v>414031.41</v>
      </c>
      <c r="J158" s="5"/>
      <c r="K158" s="4">
        <f>ROUND(SUM(K153:K157),5)</f>
        <v>375985.77</v>
      </c>
      <c r="L158" s="5"/>
      <c r="M158" s="4">
        <f>ROUND((I158-K158),5)</f>
        <v>38045.64</v>
      </c>
      <c r="N158" s="5"/>
    </row>
    <row r="159" spans="1:14" ht="30" customHeight="1" outlineLevel="4">
      <c r="A159" s="1"/>
      <c r="B159" s="1"/>
      <c r="C159" s="1"/>
      <c r="D159" s="1"/>
      <c r="E159" s="1"/>
      <c r="F159" s="1"/>
      <c r="G159" s="1" t="s">
        <v>159</v>
      </c>
      <c r="H159" s="1"/>
      <c r="I159" s="4"/>
      <c r="J159" s="5"/>
      <c r="K159" s="4"/>
      <c r="L159" s="5"/>
      <c r="M159" s="4"/>
      <c r="N159" s="5"/>
    </row>
    <row r="160" spans="1:14" outlineLevel="4">
      <c r="A160" s="1"/>
      <c r="B160" s="1"/>
      <c r="C160" s="1"/>
      <c r="D160" s="1"/>
      <c r="E160" s="1"/>
      <c r="F160" s="1"/>
      <c r="G160" s="1"/>
      <c r="H160" s="1" t="s">
        <v>160</v>
      </c>
      <c r="I160" s="4">
        <v>23771.11</v>
      </c>
      <c r="J160" s="5"/>
      <c r="K160" s="4">
        <v>21034.57</v>
      </c>
      <c r="L160" s="5"/>
      <c r="M160" s="4">
        <f>ROUND((I160-K160),5)</f>
        <v>2736.54</v>
      </c>
      <c r="N160" s="5"/>
    </row>
    <row r="161" spans="1:14" ht="15.75" outlineLevel="4" thickBot="1">
      <c r="A161" s="1"/>
      <c r="B161" s="1"/>
      <c r="C161" s="1"/>
      <c r="D161" s="1"/>
      <c r="E161" s="1"/>
      <c r="F161" s="1"/>
      <c r="G161" s="1"/>
      <c r="H161" s="1" t="s">
        <v>161</v>
      </c>
      <c r="I161" s="7">
        <v>6399.37</v>
      </c>
      <c r="J161" s="5"/>
      <c r="K161" s="7">
        <v>5525.79</v>
      </c>
      <c r="L161" s="5"/>
      <c r="M161" s="7">
        <f>ROUND((I161-K161),5)</f>
        <v>873.58</v>
      </c>
      <c r="N161" s="5"/>
    </row>
    <row r="162" spans="1:14" ht="15.75" outlineLevel="3" thickBot="1">
      <c r="A162" s="1"/>
      <c r="B162" s="1"/>
      <c r="C162" s="1"/>
      <c r="D162" s="1"/>
      <c r="E162" s="1"/>
      <c r="F162" s="1"/>
      <c r="G162" s="1" t="s">
        <v>162</v>
      </c>
      <c r="H162" s="1"/>
      <c r="I162" s="8">
        <f>ROUND(SUM(I159:I161),5)</f>
        <v>30170.48</v>
      </c>
      <c r="J162" s="5"/>
      <c r="K162" s="8">
        <f>ROUND(SUM(K159:K161),5)</f>
        <v>26560.36</v>
      </c>
      <c r="L162" s="5"/>
      <c r="M162" s="8">
        <f>ROUND((I162-K162),5)</f>
        <v>3610.12</v>
      </c>
      <c r="N162" s="5"/>
    </row>
    <row r="163" spans="1:14" ht="30" customHeight="1" outlineLevel="2">
      <c r="A163" s="1"/>
      <c r="B163" s="1"/>
      <c r="C163" s="1"/>
      <c r="D163" s="1"/>
      <c r="E163" s="1"/>
      <c r="F163" s="1" t="s">
        <v>163</v>
      </c>
      <c r="G163" s="1"/>
      <c r="H163" s="1"/>
      <c r="I163" s="4">
        <f>ROUND(SUM(I134:I137)+I144+I152+I158+I162,5)</f>
        <v>545312.18000000005</v>
      </c>
      <c r="J163" s="5"/>
      <c r="K163" s="4">
        <f>ROUND(SUM(K134:K137)+K144+K152+K158+K162,5)</f>
        <v>490102.17</v>
      </c>
      <c r="L163" s="5"/>
      <c r="M163" s="4">
        <f>ROUND((I163-K163),5)</f>
        <v>55210.01</v>
      </c>
      <c r="N163" s="5"/>
    </row>
    <row r="164" spans="1:14" ht="30" customHeight="1" outlineLevel="3">
      <c r="A164" s="1"/>
      <c r="B164" s="1"/>
      <c r="C164" s="1"/>
      <c r="D164" s="1"/>
      <c r="E164" s="1"/>
      <c r="F164" s="1" t="s">
        <v>164</v>
      </c>
      <c r="G164" s="1"/>
      <c r="H164" s="1"/>
      <c r="I164" s="4"/>
      <c r="J164" s="5"/>
      <c r="K164" s="4"/>
      <c r="L164" s="5"/>
      <c r="M164" s="4"/>
      <c r="N164" s="5"/>
    </row>
    <row r="165" spans="1:14" outlineLevel="3">
      <c r="A165" s="1"/>
      <c r="B165" s="1"/>
      <c r="C165" s="1"/>
      <c r="D165" s="1"/>
      <c r="E165" s="1"/>
      <c r="F165" s="1"/>
      <c r="G165" s="1" t="s">
        <v>165</v>
      </c>
      <c r="H165" s="1"/>
      <c r="I165" s="4">
        <v>29820.85</v>
      </c>
      <c r="J165" s="5"/>
      <c r="K165" s="4">
        <v>13710</v>
      </c>
      <c r="L165" s="5"/>
      <c r="M165" s="4">
        <f>ROUND((I165-K165),5)</f>
        <v>16110.85</v>
      </c>
      <c r="N165" s="5"/>
    </row>
    <row r="166" spans="1:14" outlineLevel="3">
      <c r="A166" s="1"/>
      <c r="B166" s="1"/>
      <c r="C166" s="1"/>
      <c r="D166" s="1"/>
      <c r="E166" s="1"/>
      <c r="F166" s="1"/>
      <c r="G166" s="1" t="s">
        <v>166</v>
      </c>
      <c r="H166" s="1"/>
      <c r="I166" s="4">
        <v>445.01</v>
      </c>
      <c r="J166" s="5"/>
      <c r="K166" s="4">
        <v>3010.2</v>
      </c>
      <c r="L166" s="5"/>
      <c r="M166" s="4">
        <f>ROUND((I166-K166),5)</f>
        <v>-2565.19</v>
      </c>
      <c r="N166" s="5"/>
    </row>
    <row r="167" spans="1:14" outlineLevel="3">
      <c r="A167" s="1"/>
      <c r="B167" s="1"/>
      <c r="C167" s="1"/>
      <c r="D167" s="1"/>
      <c r="E167" s="1"/>
      <c r="F167" s="1"/>
      <c r="G167" s="1" t="s">
        <v>167</v>
      </c>
      <c r="H167" s="1"/>
      <c r="I167" s="4">
        <v>8650</v>
      </c>
      <c r="J167" s="5"/>
      <c r="K167" s="4">
        <v>0</v>
      </c>
      <c r="L167" s="5"/>
      <c r="M167" s="4">
        <f>ROUND((I167-K167),5)</f>
        <v>8650</v>
      </c>
      <c r="N167" s="5"/>
    </row>
    <row r="168" spans="1:14" outlineLevel="3">
      <c r="A168" s="1"/>
      <c r="B168" s="1"/>
      <c r="C168" s="1"/>
      <c r="D168" s="1"/>
      <c r="E168" s="1"/>
      <c r="F168" s="1"/>
      <c r="G168" s="1" t="s">
        <v>168</v>
      </c>
      <c r="H168" s="1"/>
      <c r="I168" s="4">
        <v>1031.33</v>
      </c>
      <c r="J168" s="5"/>
      <c r="K168" s="4">
        <v>0</v>
      </c>
      <c r="L168" s="5"/>
      <c r="M168" s="4">
        <f>ROUND((I168-K168),5)</f>
        <v>1031.33</v>
      </c>
      <c r="N168" s="5"/>
    </row>
    <row r="169" spans="1:14" outlineLevel="3">
      <c r="A169" s="1"/>
      <c r="B169" s="1"/>
      <c r="C169" s="1"/>
      <c r="D169" s="1"/>
      <c r="E169" s="1"/>
      <c r="F169" s="1"/>
      <c r="G169" s="1" t="s">
        <v>169</v>
      </c>
      <c r="H169" s="1"/>
      <c r="I169" s="4">
        <v>340</v>
      </c>
      <c r="J169" s="5"/>
      <c r="K169" s="4">
        <v>0</v>
      </c>
      <c r="L169" s="5"/>
      <c r="M169" s="4">
        <f>ROUND((I169-K169),5)</f>
        <v>340</v>
      </c>
      <c r="N169" s="5"/>
    </row>
    <row r="170" spans="1:14" outlineLevel="3">
      <c r="A170" s="1"/>
      <c r="B170" s="1"/>
      <c r="C170" s="1"/>
      <c r="D170" s="1"/>
      <c r="E170" s="1"/>
      <c r="F170" s="1"/>
      <c r="G170" s="1" t="s">
        <v>170</v>
      </c>
      <c r="H170" s="1"/>
      <c r="I170" s="4">
        <v>39371</v>
      </c>
      <c r="J170" s="5"/>
      <c r="K170" s="4">
        <v>3458</v>
      </c>
      <c r="L170" s="5"/>
      <c r="M170" s="4">
        <f>ROUND((I170-K170),5)</f>
        <v>35913</v>
      </c>
      <c r="N170" s="5"/>
    </row>
    <row r="171" spans="1:14" outlineLevel="3">
      <c r="A171" s="1"/>
      <c r="B171" s="1"/>
      <c r="C171" s="1"/>
      <c r="D171" s="1"/>
      <c r="E171" s="1"/>
      <c r="F171" s="1"/>
      <c r="G171" s="1" t="s">
        <v>171</v>
      </c>
      <c r="H171" s="1"/>
      <c r="I171" s="4">
        <v>3246.74</v>
      </c>
      <c r="J171" s="5"/>
      <c r="K171" s="4">
        <v>0</v>
      </c>
      <c r="L171" s="5"/>
      <c r="M171" s="4">
        <f>ROUND((I171-K171),5)</f>
        <v>3246.74</v>
      </c>
      <c r="N171" s="5"/>
    </row>
    <row r="172" spans="1:14" ht="15.75" outlineLevel="3" thickBot="1">
      <c r="A172" s="1"/>
      <c r="B172" s="1"/>
      <c r="C172" s="1"/>
      <c r="D172" s="1"/>
      <c r="E172" s="1"/>
      <c r="F172" s="1"/>
      <c r="G172" s="1" t="s">
        <v>172</v>
      </c>
      <c r="H172" s="1"/>
      <c r="I172" s="7">
        <v>7440</v>
      </c>
      <c r="J172" s="5"/>
      <c r="K172" s="7">
        <v>0</v>
      </c>
      <c r="L172" s="5"/>
      <c r="M172" s="7">
        <f>ROUND((I172-K172),5)</f>
        <v>7440</v>
      </c>
      <c r="N172" s="5"/>
    </row>
    <row r="173" spans="1:14" ht="15.75" outlineLevel="2" thickBot="1">
      <c r="A173" s="1"/>
      <c r="B173" s="1"/>
      <c r="C173" s="1"/>
      <c r="D173" s="1"/>
      <c r="E173" s="1"/>
      <c r="F173" s="1" t="s">
        <v>173</v>
      </c>
      <c r="G173" s="1"/>
      <c r="H173" s="1"/>
      <c r="I173" s="8">
        <f>ROUND(SUM(I164:I172),5)</f>
        <v>90344.93</v>
      </c>
      <c r="J173" s="5"/>
      <c r="K173" s="8">
        <f>ROUND(SUM(K164:K172),5)</f>
        <v>20178.2</v>
      </c>
      <c r="L173" s="5"/>
      <c r="M173" s="8">
        <f>ROUND((I173-K173),5)</f>
        <v>70166.73</v>
      </c>
      <c r="N173" s="5"/>
    </row>
    <row r="174" spans="1:14" ht="30" customHeight="1" outlineLevel="1">
      <c r="A174" s="1"/>
      <c r="B174" s="1"/>
      <c r="C174" s="1"/>
      <c r="D174" s="1"/>
      <c r="E174" s="1" t="s">
        <v>174</v>
      </c>
      <c r="F174" s="1"/>
      <c r="G174" s="1"/>
      <c r="H174" s="1"/>
      <c r="I174" s="4">
        <f>ROUND(I133+I163+I173,5)</f>
        <v>635657.11</v>
      </c>
      <c r="J174" s="5"/>
      <c r="K174" s="4">
        <f>ROUND(K133+K163+K173,5)</f>
        <v>510280.37</v>
      </c>
      <c r="L174" s="5"/>
      <c r="M174" s="4">
        <f>ROUND((I174-K174),5)</f>
        <v>125376.74</v>
      </c>
      <c r="N174" s="5"/>
    </row>
    <row r="175" spans="1:14" ht="30" customHeight="1" outlineLevel="2">
      <c r="A175" s="1"/>
      <c r="B175" s="1"/>
      <c r="C175" s="1"/>
      <c r="D175" s="1"/>
      <c r="E175" s="1" t="s">
        <v>175</v>
      </c>
      <c r="F175" s="1"/>
      <c r="G175" s="1"/>
      <c r="H175" s="1"/>
      <c r="I175" s="4"/>
      <c r="J175" s="5"/>
      <c r="K175" s="4"/>
      <c r="L175" s="5"/>
      <c r="M175" s="4"/>
      <c r="N175" s="5"/>
    </row>
    <row r="176" spans="1:14" outlineLevel="3">
      <c r="A176" s="1"/>
      <c r="B176" s="1"/>
      <c r="C176" s="1"/>
      <c r="D176" s="1"/>
      <c r="E176" s="1"/>
      <c r="F176" s="1" t="s">
        <v>176</v>
      </c>
      <c r="G176" s="1"/>
      <c r="H176" s="1"/>
      <c r="I176" s="4"/>
      <c r="J176" s="5"/>
      <c r="K176" s="4"/>
      <c r="L176" s="5"/>
      <c r="M176" s="4"/>
      <c r="N176" s="5"/>
    </row>
    <row r="177" spans="1:14" outlineLevel="3">
      <c r="A177" s="1"/>
      <c r="B177" s="1"/>
      <c r="C177" s="1"/>
      <c r="D177" s="1"/>
      <c r="E177" s="1"/>
      <c r="F177" s="1"/>
      <c r="G177" s="1" t="s">
        <v>177</v>
      </c>
      <c r="H177" s="1"/>
      <c r="I177" s="4">
        <v>12230.45</v>
      </c>
      <c r="J177" s="5"/>
      <c r="K177" s="4">
        <v>13278.31</v>
      </c>
      <c r="L177" s="5"/>
      <c r="M177" s="4">
        <f>ROUND((I177-K177),5)</f>
        <v>-1047.8599999999999</v>
      </c>
      <c r="N177" s="5"/>
    </row>
    <row r="178" spans="1:14" outlineLevel="3">
      <c r="A178" s="1"/>
      <c r="B178" s="1"/>
      <c r="C178" s="1"/>
      <c r="D178" s="1"/>
      <c r="E178" s="1"/>
      <c r="F178" s="1"/>
      <c r="G178" s="1" t="s">
        <v>178</v>
      </c>
      <c r="H178" s="1"/>
      <c r="I178" s="4">
        <v>200.05</v>
      </c>
      <c r="J178" s="5"/>
      <c r="K178" s="4">
        <v>0</v>
      </c>
      <c r="L178" s="5"/>
      <c r="M178" s="4">
        <f>ROUND((I178-K178),5)</f>
        <v>200.05</v>
      </c>
      <c r="N178" s="5"/>
    </row>
    <row r="179" spans="1:14" outlineLevel="3">
      <c r="A179" s="1"/>
      <c r="B179" s="1"/>
      <c r="C179" s="1"/>
      <c r="D179" s="1"/>
      <c r="E179" s="1"/>
      <c r="F179" s="1"/>
      <c r="G179" s="1" t="s">
        <v>179</v>
      </c>
      <c r="H179" s="1"/>
      <c r="I179" s="4">
        <v>212</v>
      </c>
      <c r="J179" s="5"/>
      <c r="K179" s="4">
        <v>168.46</v>
      </c>
      <c r="L179" s="5"/>
      <c r="M179" s="4">
        <f>ROUND((I179-K179),5)</f>
        <v>43.54</v>
      </c>
      <c r="N179" s="5"/>
    </row>
    <row r="180" spans="1:14" outlineLevel="3">
      <c r="A180" s="1"/>
      <c r="B180" s="1"/>
      <c r="C180" s="1"/>
      <c r="D180" s="1"/>
      <c r="E180" s="1"/>
      <c r="F180" s="1"/>
      <c r="G180" s="1" t="s">
        <v>180</v>
      </c>
      <c r="H180" s="1"/>
      <c r="I180" s="4">
        <v>740.64</v>
      </c>
      <c r="J180" s="5"/>
      <c r="K180" s="4">
        <v>3278.93</v>
      </c>
      <c r="L180" s="5"/>
      <c r="M180" s="4">
        <f>ROUND((I180-K180),5)</f>
        <v>-2538.29</v>
      </c>
      <c r="N180" s="5"/>
    </row>
    <row r="181" spans="1:14" outlineLevel="3">
      <c r="A181" s="1"/>
      <c r="B181" s="1"/>
      <c r="C181" s="1"/>
      <c r="D181" s="1"/>
      <c r="E181" s="1"/>
      <c r="F181" s="1"/>
      <c r="G181" s="1" t="s">
        <v>181</v>
      </c>
      <c r="H181" s="1"/>
      <c r="I181" s="4">
        <v>509.66</v>
      </c>
      <c r="J181" s="5"/>
      <c r="K181" s="4">
        <v>681.99</v>
      </c>
      <c r="L181" s="5"/>
      <c r="M181" s="4">
        <f>ROUND((I181-K181),5)</f>
        <v>-172.33</v>
      </c>
      <c r="N181" s="5"/>
    </row>
    <row r="182" spans="1:14" outlineLevel="3">
      <c r="A182" s="1"/>
      <c r="B182" s="1"/>
      <c r="C182" s="1"/>
      <c r="D182" s="1"/>
      <c r="E182" s="1"/>
      <c r="F182" s="1"/>
      <c r="G182" s="1" t="s">
        <v>182</v>
      </c>
      <c r="H182" s="1"/>
      <c r="I182" s="4">
        <v>3170.54</v>
      </c>
      <c r="J182" s="5"/>
      <c r="K182" s="4">
        <v>523.77</v>
      </c>
      <c r="L182" s="5"/>
      <c r="M182" s="4">
        <f>ROUND((I182-K182),5)</f>
        <v>2646.77</v>
      </c>
      <c r="N182" s="5"/>
    </row>
    <row r="183" spans="1:14" outlineLevel="3">
      <c r="A183" s="1"/>
      <c r="B183" s="1"/>
      <c r="C183" s="1"/>
      <c r="D183" s="1"/>
      <c r="E183" s="1"/>
      <c r="F183" s="1"/>
      <c r="G183" s="1" t="s">
        <v>183</v>
      </c>
      <c r="H183" s="1"/>
      <c r="I183" s="4">
        <v>3300</v>
      </c>
      <c r="J183" s="5"/>
      <c r="K183" s="4">
        <v>0</v>
      </c>
      <c r="L183" s="5"/>
      <c r="M183" s="4">
        <f>ROUND((I183-K183),5)</f>
        <v>3300</v>
      </c>
      <c r="N183" s="5"/>
    </row>
    <row r="184" spans="1:14" outlineLevel="4">
      <c r="A184" s="1"/>
      <c r="B184" s="1"/>
      <c r="C184" s="1"/>
      <c r="D184" s="1"/>
      <c r="E184" s="1"/>
      <c r="F184" s="1"/>
      <c r="G184" s="1" t="s">
        <v>184</v>
      </c>
      <c r="H184" s="1"/>
      <c r="I184" s="4"/>
      <c r="J184" s="5"/>
      <c r="K184" s="4"/>
      <c r="L184" s="5"/>
      <c r="M184" s="4"/>
      <c r="N184" s="5"/>
    </row>
    <row r="185" spans="1:14" outlineLevel="4">
      <c r="A185" s="1"/>
      <c r="B185" s="1"/>
      <c r="C185" s="1"/>
      <c r="D185" s="1"/>
      <c r="E185" s="1"/>
      <c r="F185" s="1"/>
      <c r="G185" s="1"/>
      <c r="H185" s="1" t="s">
        <v>185</v>
      </c>
      <c r="I185" s="4">
        <v>2436.34</v>
      </c>
      <c r="J185" s="5"/>
      <c r="K185" s="4">
        <v>2041.62</v>
      </c>
      <c r="L185" s="5"/>
      <c r="M185" s="4">
        <f>ROUND((I185-K185),5)</f>
        <v>394.72</v>
      </c>
      <c r="N185" s="5"/>
    </row>
    <row r="186" spans="1:14" outlineLevel="4">
      <c r="A186" s="1"/>
      <c r="B186" s="1"/>
      <c r="C186" s="1"/>
      <c r="D186" s="1"/>
      <c r="E186" s="1"/>
      <c r="F186" s="1"/>
      <c r="G186" s="1"/>
      <c r="H186" s="1" t="s">
        <v>186</v>
      </c>
      <c r="I186" s="4">
        <v>609.58000000000004</v>
      </c>
      <c r="J186" s="5"/>
      <c r="K186" s="4">
        <v>688.71</v>
      </c>
      <c r="L186" s="5"/>
      <c r="M186" s="4">
        <f>ROUND((I186-K186),5)</f>
        <v>-79.13</v>
      </c>
      <c r="N186" s="5"/>
    </row>
    <row r="187" spans="1:14" ht="15.75" outlineLevel="4" thickBot="1">
      <c r="A187" s="1"/>
      <c r="B187" s="1"/>
      <c r="C187" s="1"/>
      <c r="D187" s="1"/>
      <c r="E187" s="1"/>
      <c r="F187" s="1"/>
      <c r="G187" s="1"/>
      <c r="H187" s="1" t="s">
        <v>187</v>
      </c>
      <c r="I187" s="6">
        <v>0</v>
      </c>
      <c r="J187" s="5"/>
      <c r="K187" s="6">
        <v>7.36</v>
      </c>
      <c r="L187" s="5"/>
      <c r="M187" s="6">
        <f>ROUND((I187-K187),5)</f>
        <v>-7.36</v>
      </c>
      <c r="N187" s="5"/>
    </row>
    <row r="188" spans="1:14" outlineLevel="3">
      <c r="A188" s="1"/>
      <c r="B188" s="1"/>
      <c r="C188" s="1"/>
      <c r="D188" s="1"/>
      <c r="E188" s="1"/>
      <c r="F188" s="1"/>
      <c r="G188" s="1" t="s">
        <v>188</v>
      </c>
      <c r="H188" s="1"/>
      <c r="I188" s="4">
        <f>ROUND(SUM(I184:I187),5)</f>
        <v>3045.92</v>
      </c>
      <c r="J188" s="5"/>
      <c r="K188" s="4">
        <f>ROUND(SUM(K184:K187),5)</f>
        <v>2737.69</v>
      </c>
      <c r="L188" s="5"/>
      <c r="M188" s="4">
        <f>ROUND((I188-K188),5)</f>
        <v>308.23</v>
      </c>
      <c r="N188" s="5"/>
    </row>
    <row r="189" spans="1:14" ht="30" customHeight="1" outlineLevel="4">
      <c r="A189" s="1"/>
      <c r="B189" s="1"/>
      <c r="C189" s="1"/>
      <c r="D189" s="1"/>
      <c r="E189" s="1"/>
      <c r="F189" s="1"/>
      <c r="G189" s="1" t="s">
        <v>189</v>
      </c>
      <c r="H189" s="1"/>
      <c r="I189" s="4"/>
      <c r="J189" s="5"/>
      <c r="K189" s="4"/>
      <c r="L189" s="5"/>
      <c r="M189" s="4"/>
      <c r="N189" s="5"/>
    </row>
    <row r="190" spans="1:14" outlineLevel="4">
      <c r="A190" s="1"/>
      <c r="B190" s="1"/>
      <c r="C190" s="1"/>
      <c r="D190" s="1"/>
      <c r="E190" s="1"/>
      <c r="F190" s="1"/>
      <c r="G190" s="1"/>
      <c r="H190" s="1" t="s">
        <v>190</v>
      </c>
      <c r="I190" s="4">
        <v>1542.09</v>
      </c>
      <c r="J190" s="5"/>
      <c r="K190" s="4">
        <v>2970.62</v>
      </c>
      <c r="L190" s="5"/>
      <c r="M190" s="4">
        <f>ROUND((I190-K190),5)</f>
        <v>-1428.53</v>
      </c>
      <c r="N190" s="5"/>
    </row>
    <row r="191" spans="1:14" outlineLevel="4">
      <c r="A191" s="1"/>
      <c r="B191" s="1"/>
      <c r="C191" s="1"/>
      <c r="D191" s="1"/>
      <c r="E191" s="1"/>
      <c r="F191" s="1"/>
      <c r="G191" s="1"/>
      <c r="H191" s="1" t="s">
        <v>191</v>
      </c>
      <c r="I191" s="4">
        <v>1661.41</v>
      </c>
      <c r="J191" s="5"/>
      <c r="K191" s="4">
        <v>990.24</v>
      </c>
      <c r="L191" s="5"/>
      <c r="M191" s="4">
        <f>ROUND((I191-K191),5)</f>
        <v>671.17</v>
      </c>
      <c r="N191" s="5"/>
    </row>
    <row r="192" spans="1:14" outlineLevel="4">
      <c r="A192" s="1"/>
      <c r="B192" s="1"/>
      <c r="C192" s="1"/>
      <c r="D192" s="1"/>
      <c r="E192" s="1"/>
      <c r="F192" s="1"/>
      <c r="G192" s="1"/>
      <c r="H192" s="1" t="s">
        <v>192</v>
      </c>
      <c r="I192" s="4">
        <v>0</v>
      </c>
      <c r="J192" s="5"/>
      <c r="K192" s="4">
        <v>26.94</v>
      </c>
      <c r="L192" s="5"/>
      <c r="M192" s="4">
        <f>ROUND((I192-K192),5)</f>
        <v>-26.94</v>
      </c>
      <c r="N192" s="5"/>
    </row>
    <row r="193" spans="1:14" ht="15.75" outlineLevel="4" thickBot="1">
      <c r="A193" s="1"/>
      <c r="B193" s="1"/>
      <c r="C193" s="1"/>
      <c r="D193" s="1"/>
      <c r="E193" s="1"/>
      <c r="F193" s="1"/>
      <c r="G193" s="1"/>
      <c r="H193" s="1" t="s">
        <v>193</v>
      </c>
      <c r="I193" s="6">
        <v>117.6</v>
      </c>
      <c r="J193" s="5"/>
      <c r="K193" s="6">
        <v>94.74</v>
      </c>
      <c r="L193" s="5"/>
      <c r="M193" s="6">
        <f>ROUND((I193-K193),5)</f>
        <v>22.86</v>
      </c>
      <c r="N193" s="5"/>
    </row>
    <row r="194" spans="1:14" outlineLevel="3">
      <c r="A194" s="1"/>
      <c r="B194" s="1"/>
      <c r="C194" s="1"/>
      <c r="D194" s="1"/>
      <c r="E194" s="1"/>
      <c r="F194" s="1"/>
      <c r="G194" s="1" t="s">
        <v>194</v>
      </c>
      <c r="H194" s="1"/>
      <c r="I194" s="4">
        <f>ROUND(SUM(I189:I193),5)</f>
        <v>3321.1</v>
      </c>
      <c r="J194" s="5"/>
      <c r="K194" s="4">
        <f>ROUND(SUM(K189:K193),5)</f>
        <v>4082.54</v>
      </c>
      <c r="L194" s="5"/>
      <c r="M194" s="4">
        <f>ROUND((I194-K194),5)</f>
        <v>-761.44</v>
      </c>
      <c r="N194" s="5"/>
    </row>
    <row r="195" spans="1:14" ht="30" customHeight="1" outlineLevel="4">
      <c r="A195" s="1"/>
      <c r="B195" s="1"/>
      <c r="C195" s="1"/>
      <c r="D195" s="1"/>
      <c r="E195" s="1"/>
      <c r="F195" s="1"/>
      <c r="G195" s="1" t="s">
        <v>195</v>
      </c>
      <c r="H195" s="1"/>
      <c r="I195" s="4"/>
      <c r="J195" s="5"/>
      <c r="K195" s="4"/>
      <c r="L195" s="5"/>
      <c r="M195" s="4"/>
      <c r="N195" s="5"/>
    </row>
    <row r="196" spans="1:14" outlineLevel="4">
      <c r="A196" s="1"/>
      <c r="B196" s="1"/>
      <c r="C196" s="1"/>
      <c r="D196" s="1"/>
      <c r="E196" s="1"/>
      <c r="F196" s="1"/>
      <c r="G196" s="1"/>
      <c r="H196" s="1" t="s">
        <v>196</v>
      </c>
      <c r="I196" s="4">
        <v>20156.169999999998</v>
      </c>
      <c r="J196" s="5"/>
      <c r="K196" s="4">
        <v>19872.79</v>
      </c>
      <c r="L196" s="5"/>
      <c r="M196" s="4">
        <f>ROUND((I196-K196),5)</f>
        <v>283.38</v>
      </c>
      <c r="N196" s="5"/>
    </row>
    <row r="197" spans="1:14" outlineLevel="4">
      <c r="A197" s="1"/>
      <c r="B197" s="1"/>
      <c r="C197" s="1"/>
      <c r="D197" s="1"/>
      <c r="E197" s="1"/>
      <c r="F197" s="1"/>
      <c r="G197" s="1"/>
      <c r="H197" s="1" t="s">
        <v>197</v>
      </c>
      <c r="I197" s="4">
        <v>4532</v>
      </c>
      <c r="J197" s="5"/>
      <c r="K197" s="4">
        <v>5430.88</v>
      </c>
      <c r="L197" s="5"/>
      <c r="M197" s="4">
        <f>ROUND((I197-K197),5)</f>
        <v>-898.88</v>
      </c>
      <c r="N197" s="5"/>
    </row>
    <row r="198" spans="1:14" ht="15.75" outlineLevel="4" thickBot="1">
      <c r="A198" s="1"/>
      <c r="B198" s="1"/>
      <c r="C198" s="1"/>
      <c r="D198" s="1"/>
      <c r="E198" s="1"/>
      <c r="F198" s="1"/>
      <c r="G198" s="1"/>
      <c r="H198" s="1" t="s">
        <v>198</v>
      </c>
      <c r="I198" s="6">
        <v>1815.68</v>
      </c>
      <c r="J198" s="5"/>
      <c r="K198" s="6">
        <v>1619.3</v>
      </c>
      <c r="L198" s="5"/>
      <c r="M198" s="6">
        <f>ROUND((I198-K198),5)</f>
        <v>196.38</v>
      </c>
      <c r="N198" s="5"/>
    </row>
    <row r="199" spans="1:14" outlineLevel="3">
      <c r="A199" s="1"/>
      <c r="B199" s="1"/>
      <c r="C199" s="1"/>
      <c r="D199" s="1"/>
      <c r="E199" s="1"/>
      <c r="F199" s="1"/>
      <c r="G199" s="1" t="s">
        <v>199</v>
      </c>
      <c r="H199" s="1"/>
      <c r="I199" s="4">
        <f>ROUND(SUM(I195:I198),5)</f>
        <v>26503.85</v>
      </c>
      <c r="J199" s="5"/>
      <c r="K199" s="4">
        <f>ROUND(SUM(K195:K198),5)</f>
        <v>26922.97</v>
      </c>
      <c r="L199" s="5"/>
      <c r="M199" s="4">
        <f>ROUND((I199-K199),5)</f>
        <v>-419.12</v>
      </c>
      <c r="N199" s="5"/>
    </row>
    <row r="200" spans="1:14" ht="30" customHeight="1" outlineLevel="4">
      <c r="A200" s="1"/>
      <c r="B200" s="1"/>
      <c r="C200" s="1"/>
      <c r="D200" s="1"/>
      <c r="E200" s="1"/>
      <c r="F200" s="1"/>
      <c r="G200" s="1" t="s">
        <v>200</v>
      </c>
      <c r="H200" s="1"/>
      <c r="I200" s="4"/>
      <c r="J200" s="5"/>
      <c r="K200" s="4"/>
      <c r="L200" s="5"/>
      <c r="M200" s="4"/>
      <c r="N200" s="5"/>
    </row>
    <row r="201" spans="1:14" outlineLevel="4">
      <c r="A201" s="1"/>
      <c r="B201" s="1"/>
      <c r="C201" s="1"/>
      <c r="D201" s="1"/>
      <c r="E201" s="1"/>
      <c r="F201" s="1"/>
      <c r="G201" s="1"/>
      <c r="H201" s="1" t="s">
        <v>201</v>
      </c>
      <c r="I201" s="4">
        <v>1445.01</v>
      </c>
      <c r="J201" s="5"/>
      <c r="K201" s="4">
        <v>1928.67</v>
      </c>
      <c r="L201" s="5"/>
      <c r="M201" s="4">
        <f>ROUND((I201-K201),5)</f>
        <v>-483.66</v>
      </c>
      <c r="N201" s="5"/>
    </row>
    <row r="202" spans="1:14" ht="15.75" outlineLevel="4" thickBot="1">
      <c r="A202" s="1"/>
      <c r="B202" s="1"/>
      <c r="C202" s="1"/>
      <c r="D202" s="1"/>
      <c r="E202" s="1"/>
      <c r="F202" s="1"/>
      <c r="G202" s="1"/>
      <c r="H202" s="1" t="s">
        <v>202</v>
      </c>
      <c r="I202" s="7">
        <v>376.94</v>
      </c>
      <c r="J202" s="5"/>
      <c r="K202" s="7">
        <v>40.409999999999997</v>
      </c>
      <c r="L202" s="5"/>
      <c r="M202" s="7">
        <f>ROUND((I202-K202),5)</f>
        <v>336.53</v>
      </c>
      <c r="N202" s="5"/>
    </row>
    <row r="203" spans="1:14" ht="15.75" outlineLevel="3" thickBot="1">
      <c r="A203" s="1"/>
      <c r="B203" s="1"/>
      <c r="C203" s="1"/>
      <c r="D203" s="1"/>
      <c r="E203" s="1"/>
      <c r="F203" s="1"/>
      <c r="G203" s="1" t="s">
        <v>203</v>
      </c>
      <c r="H203" s="1"/>
      <c r="I203" s="8">
        <f>ROUND(SUM(I200:I202),5)</f>
        <v>1821.95</v>
      </c>
      <c r="J203" s="5"/>
      <c r="K203" s="8">
        <f>ROUND(SUM(K200:K202),5)</f>
        <v>1969.08</v>
      </c>
      <c r="L203" s="5"/>
      <c r="M203" s="8">
        <f>ROUND((I203-K203),5)</f>
        <v>-147.13</v>
      </c>
      <c r="N203" s="5"/>
    </row>
    <row r="204" spans="1:14" ht="30" customHeight="1" outlineLevel="2">
      <c r="A204" s="1"/>
      <c r="B204" s="1"/>
      <c r="C204" s="1"/>
      <c r="D204" s="1"/>
      <c r="E204" s="1"/>
      <c r="F204" s="1" t="s">
        <v>204</v>
      </c>
      <c r="G204" s="1"/>
      <c r="H204" s="1"/>
      <c r="I204" s="4">
        <f>ROUND(SUM(I176:I183)+I188+I194+I199+I203,5)</f>
        <v>55056.160000000003</v>
      </c>
      <c r="J204" s="5"/>
      <c r="K204" s="4">
        <f>ROUND(SUM(K176:K183)+K188+K194+K199+K203,5)</f>
        <v>53643.74</v>
      </c>
      <c r="L204" s="5"/>
      <c r="M204" s="4">
        <f>ROUND((I204-K204),5)</f>
        <v>1412.42</v>
      </c>
      <c r="N204" s="5"/>
    </row>
    <row r="205" spans="1:14" ht="30" customHeight="1" outlineLevel="3">
      <c r="A205" s="1"/>
      <c r="B205" s="1"/>
      <c r="C205" s="1"/>
      <c r="D205" s="1"/>
      <c r="E205" s="1"/>
      <c r="F205" s="1" t="s">
        <v>205</v>
      </c>
      <c r="G205" s="1"/>
      <c r="H205" s="1"/>
      <c r="I205" s="4"/>
      <c r="J205" s="5"/>
      <c r="K205" s="4"/>
      <c r="L205" s="5"/>
      <c r="M205" s="4"/>
      <c r="N205" s="5"/>
    </row>
    <row r="206" spans="1:14" outlineLevel="3">
      <c r="A206" s="1"/>
      <c r="B206" s="1"/>
      <c r="C206" s="1"/>
      <c r="D206" s="1"/>
      <c r="E206" s="1"/>
      <c r="F206" s="1"/>
      <c r="G206" s="1" t="s">
        <v>206</v>
      </c>
      <c r="H206" s="1"/>
      <c r="I206" s="4">
        <v>8747.1</v>
      </c>
      <c r="J206" s="5"/>
      <c r="K206" s="4">
        <v>19116.89</v>
      </c>
      <c r="L206" s="5"/>
      <c r="M206" s="4">
        <f>ROUND((I206-K206),5)</f>
        <v>-10369.790000000001</v>
      </c>
      <c r="N206" s="5"/>
    </row>
    <row r="207" spans="1:14" outlineLevel="3">
      <c r="A207" s="1"/>
      <c r="B207" s="1"/>
      <c r="C207" s="1"/>
      <c r="D207" s="1"/>
      <c r="E207" s="1"/>
      <c r="F207" s="1"/>
      <c r="G207" s="1" t="s">
        <v>207</v>
      </c>
      <c r="H207" s="1"/>
      <c r="I207" s="4">
        <v>0</v>
      </c>
      <c r="J207" s="5"/>
      <c r="K207" s="4">
        <v>86.59</v>
      </c>
      <c r="L207" s="5"/>
      <c r="M207" s="4">
        <f>ROUND((I207-K207),5)</f>
        <v>-86.59</v>
      </c>
      <c r="N207" s="5"/>
    </row>
    <row r="208" spans="1:14" outlineLevel="3">
      <c r="A208" s="1"/>
      <c r="B208" s="1"/>
      <c r="C208" s="1"/>
      <c r="D208" s="1"/>
      <c r="E208" s="1"/>
      <c r="F208" s="1"/>
      <c r="G208" s="1" t="s">
        <v>208</v>
      </c>
      <c r="H208" s="1"/>
      <c r="I208" s="4">
        <v>3087.01</v>
      </c>
      <c r="J208" s="5"/>
      <c r="K208" s="4">
        <v>1.49</v>
      </c>
      <c r="L208" s="5"/>
      <c r="M208" s="4">
        <f>ROUND((I208-K208),5)</f>
        <v>3085.52</v>
      </c>
      <c r="N208" s="5"/>
    </row>
    <row r="209" spans="1:14" ht="15.75" outlineLevel="3" thickBot="1">
      <c r="A209" s="1"/>
      <c r="B209" s="1"/>
      <c r="C209" s="1"/>
      <c r="D209" s="1"/>
      <c r="E209" s="1"/>
      <c r="F209" s="1"/>
      <c r="G209" s="1" t="s">
        <v>209</v>
      </c>
      <c r="H209" s="1"/>
      <c r="I209" s="7">
        <v>68472.88</v>
      </c>
      <c r="J209" s="5"/>
      <c r="K209" s="7">
        <v>45411.71</v>
      </c>
      <c r="L209" s="5"/>
      <c r="M209" s="7">
        <f>ROUND((I209-K209),5)</f>
        <v>23061.17</v>
      </c>
      <c r="N209" s="5"/>
    </row>
    <row r="210" spans="1:14" ht="15.75" outlineLevel="2" thickBot="1">
      <c r="A210" s="1"/>
      <c r="B210" s="1"/>
      <c r="C210" s="1"/>
      <c r="D210" s="1"/>
      <c r="E210" s="1"/>
      <c r="F210" s="1" t="s">
        <v>210</v>
      </c>
      <c r="G210" s="1"/>
      <c r="H210" s="1"/>
      <c r="I210" s="8">
        <f>ROUND(SUM(I205:I209),5)</f>
        <v>80306.990000000005</v>
      </c>
      <c r="J210" s="5"/>
      <c r="K210" s="8">
        <f>ROUND(SUM(K205:K209),5)</f>
        <v>64616.68</v>
      </c>
      <c r="L210" s="5"/>
      <c r="M210" s="8">
        <f>ROUND((I210-K210),5)</f>
        <v>15690.31</v>
      </c>
      <c r="N210" s="5"/>
    </row>
    <row r="211" spans="1:14" ht="30" customHeight="1" outlineLevel="1">
      <c r="A211" s="1"/>
      <c r="B211" s="1"/>
      <c r="C211" s="1"/>
      <c r="D211" s="1"/>
      <c r="E211" s="1" t="s">
        <v>211</v>
      </c>
      <c r="F211" s="1"/>
      <c r="G211" s="1"/>
      <c r="H211" s="1"/>
      <c r="I211" s="4">
        <f>ROUND(I175+I204+I210,5)</f>
        <v>135363.15</v>
      </c>
      <c r="J211" s="5"/>
      <c r="K211" s="4">
        <f>ROUND(K175+K204+K210,5)</f>
        <v>118260.42</v>
      </c>
      <c r="L211" s="5"/>
      <c r="M211" s="4">
        <f>ROUND((I211-K211),5)</f>
        <v>17102.73</v>
      </c>
      <c r="N211" s="5"/>
    </row>
    <row r="212" spans="1:14" ht="30" customHeight="1" outlineLevel="2">
      <c r="A212" s="1"/>
      <c r="B212" s="1"/>
      <c r="C212" s="1"/>
      <c r="D212" s="1"/>
      <c r="E212" s="1" t="s">
        <v>212</v>
      </c>
      <c r="F212" s="1"/>
      <c r="G212" s="1"/>
      <c r="H212" s="1"/>
      <c r="I212" s="4"/>
      <c r="J212" s="5"/>
      <c r="K212" s="4"/>
      <c r="L212" s="5"/>
      <c r="M212" s="4"/>
      <c r="N212" s="5"/>
    </row>
    <row r="213" spans="1:14" outlineLevel="3">
      <c r="A213" s="1"/>
      <c r="B213" s="1"/>
      <c r="C213" s="1"/>
      <c r="D213" s="1"/>
      <c r="E213" s="1"/>
      <c r="F213" s="1" t="s">
        <v>213</v>
      </c>
      <c r="G213" s="1"/>
      <c r="H213" s="1"/>
      <c r="I213" s="4"/>
      <c r="J213" s="5"/>
      <c r="K213" s="4"/>
      <c r="L213" s="5"/>
      <c r="M213" s="4"/>
      <c r="N213" s="5"/>
    </row>
    <row r="214" spans="1:14" outlineLevel="3">
      <c r="A214" s="1"/>
      <c r="B214" s="1"/>
      <c r="C214" s="1"/>
      <c r="D214" s="1"/>
      <c r="E214" s="1"/>
      <c r="F214" s="1"/>
      <c r="G214" s="1" t="s">
        <v>214</v>
      </c>
      <c r="H214" s="1"/>
      <c r="I214" s="4">
        <v>0</v>
      </c>
      <c r="J214" s="5"/>
      <c r="K214" s="4">
        <v>118.75</v>
      </c>
      <c r="L214" s="5"/>
      <c r="M214" s="4">
        <f>ROUND((I214-K214),5)</f>
        <v>-118.75</v>
      </c>
      <c r="N214" s="5"/>
    </row>
    <row r="215" spans="1:14" outlineLevel="4">
      <c r="A215" s="1"/>
      <c r="B215" s="1"/>
      <c r="C215" s="1"/>
      <c r="D215" s="1"/>
      <c r="E215" s="1"/>
      <c r="F215" s="1"/>
      <c r="G215" s="1" t="s">
        <v>215</v>
      </c>
      <c r="H215" s="1"/>
      <c r="I215" s="4"/>
      <c r="J215" s="5"/>
      <c r="K215" s="4"/>
      <c r="L215" s="5"/>
      <c r="M215" s="4"/>
      <c r="N215" s="5"/>
    </row>
    <row r="216" spans="1:14" outlineLevel="4">
      <c r="A216" s="1"/>
      <c r="B216" s="1"/>
      <c r="C216" s="1"/>
      <c r="D216" s="1"/>
      <c r="E216" s="1"/>
      <c r="F216" s="1"/>
      <c r="G216" s="1"/>
      <c r="H216" s="1" t="s">
        <v>216</v>
      </c>
      <c r="I216" s="4">
        <v>2436.34</v>
      </c>
      <c r="J216" s="5"/>
      <c r="K216" s="4">
        <v>2041.62</v>
      </c>
      <c r="L216" s="5"/>
      <c r="M216" s="4">
        <f>ROUND((I216-K216),5)</f>
        <v>394.72</v>
      </c>
      <c r="N216" s="5"/>
    </row>
    <row r="217" spans="1:14" outlineLevel="4">
      <c r="A217" s="1"/>
      <c r="B217" s="1"/>
      <c r="C217" s="1"/>
      <c r="D217" s="1"/>
      <c r="E217" s="1"/>
      <c r="F217" s="1"/>
      <c r="G217" s="1"/>
      <c r="H217" s="1" t="s">
        <v>217</v>
      </c>
      <c r="I217" s="4">
        <v>129.36000000000001</v>
      </c>
      <c r="J217" s="5"/>
      <c r="K217" s="4">
        <v>880.2</v>
      </c>
      <c r="L217" s="5"/>
      <c r="M217" s="4">
        <f>ROUND((I217-K217),5)</f>
        <v>-750.84</v>
      </c>
      <c r="N217" s="5"/>
    </row>
    <row r="218" spans="1:14" outlineLevel="4">
      <c r="A218" s="1"/>
      <c r="B218" s="1"/>
      <c r="C218" s="1"/>
      <c r="D218" s="1"/>
      <c r="E218" s="1"/>
      <c r="F218" s="1"/>
      <c r="G218" s="1"/>
      <c r="H218" s="1" t="s">
        <v>218</v>
      </c>
      <c r="I218" s="4">
        <v>643.11</v>
      </c>
      <c r="J218" s="5"/>
      <c r="K218" s="4">
        <v>609.91</v>
      </c>
      <c r="L218" s="5"/>
      <c r="M218" s="4">
        <f>ROUND((I218-K218),5)</f>
        <v>33.200000000000003</v>
      </c>
      <c r="N218" s="5"/>
    </row>
    <row r="219" spans="1:14" ht="15.75" outlineLevel="4" thickBot="1">
      <c r="A219" s="1"/>
      <c r="B219" s="1"/>
      <c r="C219" s="1"/>
      <c r="D219" s="1"/>
      <c r="E219" s="1"/>
      <c r="F219" s="1"/>
      <c r="G219" s="1"/>
      <c r="H219" s="1" t="s">
        <v>219</v>
      </c>
      <c r="I219" s="6">
        <v>302.14999999999998</v>
      </c>
      <c r="J219" s="5"/>
      <c r="K219" s="6">
        <v>332.95</v>
      </c>
      <c r="L219" s="5"/>
      <c r="M219" s="6">
        <f>ROUND((I219-K219),5)</f>
        <v>-30.8</v>
      </c>
      <c r="N219" s="5"/>
    </row>
    <row r="220" spans="1:14" outlineLevel="3">
      <c r="A220" s="1"/>
      <c r="B220" s="1"/>
      <c r="C220" s="1"/>
      <c r="D220" s="1"/>
      <c r="E220" s="1"/>
      <c r="F220" s="1"/>
      <c r="G220" s="1" t="s">
        <v>220</v>
      </c>
      <c r="H220" s="1"/>
      <c r="I220" s="4">
        <f>ROUND(SUM(I215:I219),5)</f>
        <v>3510.96</v>
      </c>
      <c r="J220" s="5"/>
      <c r="K220" s="4">
        <f>ROUND(SUM(K215:K219),5)</f>
        <v>3864.68</v>
      </c>
      <c r="L220" s="5"/>
      <c r="M220" s="4">
        <f>ROUND((I220-K220),5)</f>
        <v>-353.72</v>
      </c>
      <c r="N220" s="5"/>
    </row>
    <row r="221" spans="1:14" ht="30" customHeight="1" outlineLevel="4">
      <c r="A221" s="1"/>
      <c r="B221" s="1"/>
      <c r="C221" s="1"/>
      <c r="D221" s="1"/>
      <c r="E221" s="1"/>
      <c r="F221" s="1"/>
      <c r="G221" s="1" t="s">
        <v>221</v>
      </c>
      <c r="H221" s="1"/>
      <c r="I221" s="4"/>
      <c r="J221" s="5"/>
      <c r="K221" s="4"/>
      <c r="L221" s="5"/>
      <c r="M221" s="4"/>
      <c r="N221" s="5"/>
    </row>
    <row r="222" spans="1:14" outlineLevel="4">
      <c r="A222" s="1"/>
      <c r="B222" s="1"/>
      <c r="C222" s="1"/>
      <c r="D222" s="1"/>
      <c r="E222" s="1"/>
      <c r="F222" s="1"/>
      <c r="G222" s="1"/>
      <c r="H222" s="1" t="s">
        <v>222</v>
      </c>
      <c r="I222" s="4">
        <v>22384.560000000001</v>
      </c>
      <c r="J222" s="5"/>
      <c r="K222" s="4">
        <v>30769.43</v>
      </c>
      <c r="L222" s="5"/>
      <c r="M222" s="4">
        <f>ROUND((I222-K222),5)</f>
        <v>-8384.8700000000008</v>
      </c>
      <c r="N222" s="5"/>
    </row>
    <row r="223" spans="1:14" ht="15.75" outlineLevel="4" thickBot="1">
      <c r="A223" s="1"/>
      <c r="B223" s="1"/>
      <c r="C223" s="1"/>
      <c r="D223" s="1"/>
      <c r="E223" s="1"/>
      <c r="F223" s="1"/>
      <c r="G223" s="1"/>
      <c r="H223" s="1" t="s">
        <v>223</v>
      </c>
      <c r="I223" s="7">
        <v>2200.79</v>
      </c>
      <c r="J223" s="5"/>
      <c r="K223" s="7">
        <v>2617.27</v>
      </c>
      <c r="L223" s="5"/>
      <c r="M223" s="7">
        <f>ROUND((I223-K223),5)</f>
        <v>-416.48</v>
      </c>
      <c r="N223" s="5"/>
    </row>
    <row r="224" spans="1:14" ht="15.75" outlineLevel="3" thickBot="1">
      <c r="A224" s="1"/>
      <c r="B224" s="1"/>
      <c r="C224" s="1"/>
      <c r="D224" s="1"/>
      <c r="E224" s="1"/>
      <c r="F224" s="1"/>
      <c r="G224" s="1" t="s">
        <v>224</v>
      </c>
      <c r="H224" s="1"/>
      <c r="I224" s="8">
        <f>ROUND(SUM(I221:I223),5)</f>
        <v>24585.35</v>
      </c>
      <c r="J224" s="5"/>
      <c r="K224" s="8">
        <f>ROUND(SUM(K221:K223),5)</f>
        <v>33386.699999999997</v>
      </c>
      <c r="L224" s="5"/>
      <c r="M224" s="8">
        <f>ROUND((I224-K224),5)</f>
        <v>-8801.35</v>
      </c>
      <c r="N224" s="5"/>
    </row>
    <row r="225" spans="1:14" ht="30" customHeight="1" outlineLevel="2">
      <c r="A225" s="1"/>
      <c r="B225" s="1"/>
      <c r="C225" s="1"/>
      <c r="D225" s="1"/>
      <c r="E225" s="1"/>
      <c r="F225" s="1" t="s">
        <v>225</v>
      </c>
      <c r="G225" s="1"/>
      <c r="H225" s="1"/>
      <c r="I225" s="4">
        <f>ROUND(SUM(I213:I214)+I220+I224,5)</f>
        <v>28096.31</v>
      </c>
      <c r="J225" s="5"/>
      <c r="K225" s="4">
        <f>ROUND(SUM(K213:K214)+K220+K224,5)</f>
        <v>37370.129999999997</v>
      </c>
      <c r="L225" s="5"/>
      <c r="M225" s="4">
        <f>ROUND((I225-K225),5)</f>
        <v>-9273.82</v>
      </c>
      <c r="N225" s="5"/>
    </row>
    <row r="226" spans="1:14" ht="30" customHeight="1" outlineLevel="3">
      <c r="A226" s="1"/>
      <c r="B226" s="1"/>
      <c r="C226" s="1"/>
      <c r="D226" s="1"/>
      <c r="E226" s="1"/>
      <c r="F226" s="1" t="s">
        <v>226</v>
      </c>
      <c r="G226" s="1"/>
      <c r="H226" s="1"/>
      <c r="I226" s="4"/>
      <c r="J226" s="5"/>
      <c r="K226" s="4"/>
      <c r="L226" s="5"/>
      <c r="M226" s="4"/>
      <c r="N226" s="5"/>
    </row>
    <row r="227" spans="1:14" outlineLevel="3">
      <c r="A227" s="1"/>
      <c r="B227" s="1"/>
      <c r="C227" s="1"/>
      <c r="D227" s="1"/>
      <c r="E227" s="1"/>
      <c r="F227" s="1"/>
      <c r="G227" s="1" t="s">
        <v>227</v>
      </c>
      <c r="H227" s="1"/>
      <c r="I227" s="4">
        <v>1007</v>
      </c>
      <c r="J227" s="5"/>
      <c r="K227" s="4">
        <v>0</v>
      </c>
      <c r="L227" s="5"/>
      <c r="M227" s="4">
        <f>ROUND((I227-K227),5)</f>
        <v>1007</v>
      </c>
      <c r="N227" s="5"/>
    </row>
    <row r="228" spans="1:14" outlineLevel="3">
      <c r="A228" s="1"/>
      <c r="B228" s="1"/>
      <c r="C228" s="1"/>
      <c r="D228" s="1"/>
      <c r="E228" s="1"/>
      <c r="F228" s="1"/>
      <c r="G228" s="1" t="s">
        <v>228</v>
      </c>
      <c r="H228" s="1"/>
      <c r="I228" s="4">
        <v>22037.77</v>
      </c>
      <c r="J228" s="5"/>
      <c r="K228" s="4">
        <v>21068.63</v>
      </c>
      <c r="L228" s="5"/>
      <c r="M228" s="4">
        <f>ROUND((I228-K228),5)</f>
        <v>969.14</v>
      </c>
      <c r="N228" s="5"/>
    </row>
    <row r="229" spans="1:14" outlineLevel="3">
      <c r="A229" s="1"/>
      <c r="B229" s="1"/>
      <c r="C229" s="1"/>
      <c r="D229" s="1"/>
      <c r="E229" s="1"/>
      <c r="F229" s="1"/>
      <c r="G229" s="1" t="s">
        <v>229</v>
      </c>
      <c r="H229" s="1"/>
      <c r="I229" s="4">
        <v>9352.23</v>
      </c>
      <c r="J229" s="5"/>
      <c r="K229" s="4">
        <v>7043.88</v>
      </c>
      <c r="L229" s="5"/>
      <c r="M229" s="4">
        <f>ROUND((I229-K229),5)</f>
        <v>2308.35</v>
      </c>
      <c r="N229" s="5"/>
    </row>
    <row r="230" spans="1:14" ht="15.75" outlineLevel="3" thickBot="1">
      <c r="A230" s="1"/>
      <c r="B230" s="1"/>
      <c r="C230" s="1"/>
      <c r="D230" s="1"/>
      <c r="E230" s="1"/>
      <c r="F230" s="1"/>
      <c r="G230" s="1" t="s">
        <v>230</v>
      </c>
      <c r="H230" s="1"/>
      <c r="I230" s="7">
        <v>1167</v>
      </c>
      <c r="J230" s="5"/>
      <c r="K230" s="7">
        <v>867</v>
      </c>
      <c r="L230" s="5"/>
      <c r="M230" s="7">
        <f>ROUND((I230-K230),5)</f>
        <v>300</v>
      </c>
      <c r="N230" s="5"/>
    </row>
    <row r="231" spans="1:14" ht="15.75" outlineLevel="2" thickBot="1">
      <c r="A231" s="1"/>
      <c r="B231" s="1"/>
      <c r="C231" s="1"/>
      <c r="D231" s="1"/>
      <c r="E231" s="1"/>
      <c r="F231" s="1" t="s">
        <v>231</v>
      </c>
      <c r="G231" s="1"/>
      <c r="H231" s="1"/>
      <c r="I231" s="8">
        <f>ROUND(SUM(I226:I230),5)</f>
        <v>33564</v>
      </c>
      <c r="J231" s="5"/>
      <c r="K231" s="8">
        <f>ROUND(SUM(K226:K230),5)</f>
        <v>28979.51</v>
      </c>
      <c r="L231" s="5"/>
      <c r="M231" s="8">
        <f>ROUND((I231-K231),5)</f>
        <v>4584.49</v>
      </c>
      <c r="N231" s="5"/>
    </row>
    <row r="232" spans="1:14" ht="30" customHeight="1" outlineLevel="1">
      <c r="A232" s="1"/>
      <c r="B232" s="1"/>
      <c r="C232" s="1"/>
      <c r="D232" s="1"/>
      <c r="E232" s="1" t="s">
        <v>232</v>
      </c>
      <c r="F232" s="1"/>
      <c r="G232" s="1"/>
      <c r="H232" s="1"/>
      <c r="I232" s="4">
        <f>ROUND(I212+I225+I231,5)</f>
        <v>61660.31</v>
      </c>
      <c r="J232" s="5"/>
      <c r="K232" s="4">
        <f>ROUND(K212+K225+K231,5)</f>
        <v>66349.64</v>
      </c>
      <c r="L232" s="5"/>
      <c r="M232" s="4">
        <f>ROUND((I232-K232),5)</f>
        <v>-4689.33</v>
      </c>
      <c r="N232" s="5"/>
    </row>
    <row r="233" spans="1:14" ht="30" customHeight="1" outlineLevel="2">
      <c r="A233" s="1"/>
      <c r="B233" s="1"/>
      <c r="C233" s="1"/>
      <c r="D233" s="1"/>
      <c r="E233" s="1" t="s">
        <v>233</v>
      </c>
      <c r="F233" s="1"/>
      <c r="G233" s="1"/>
      <c r="H233" s="1"/>
      <c r="I233" s="4"/>
      <c r="J233" s="5"/>
      <c r="K233" s="4"/>
      <c r="L233" s="5"/>
      <c r="M233" s="4"/>
      <c r="N233" s="5"/>
    </row>
    <row r="234" spans="1:14" outlineLevel="3">
      <c r="A234" s="1"/>
      <c r="B234" s="1"/>
      <c r="C234" s="1"/>
      <c r="D234" s="1"/>
      <c r="E234" s="1"/>
      <c r="F234" s="1" t="s">
        <v>234</v>
      </c>
      <c r="G234" s="1"/>
      <c r="H234" s="1"/>
      <c r="I234" s="4"/>
      <c r="J234" s="5"/>
      <c r="K234" s="4"/>
      <c r="L234" s="5"/>
      <c r="M234" s="4"/>
      <c r="N234" s="5"/>
    </row>
    <row r="235" spans="1:14" outlineLevel="3">
      <c r="A235" s="1"/>
      <c r="B235" s="1"/>
      <c r="C235" s="1"/>
      <c r="D235" s="1"/>
      <c r="E235" s="1"/>
      <c r="F235" s="1"/>
      <c r="G235" s="1" t="s">
        <v>235</v>
      </c>
      <c r="H235" s="1"/>
      <c r="I235" s="4">
        <v>168.76</v>
      </c>
      <c r="J235" s="5"/>
      <c r="K235" s="4">
        <v>397.95</v>
      </c>
      <c r="L235" s="5"/>
      <c r="M235" s="4">
        <f>ROUND((I235-K235),5)</f>
        <v>-229.19</v>
      </c>
      <c r="N235" s="5"/>
    </row>
    <row r="236" spans="1:14" outlineLevel="3">
      <c r="A236" s="1"/>
      <c r="B236" s="1"/>
      <c r="C236" s="1"/>
      <c r="D236" s="1"/>
      <c r="E236" s="1"/>
      <c r="F236" s="1"/>
      <c r="G236" s="1" t="s">
        <v>236</v>
      </c>
      <c r="H236" s="1"/>
      <c r="I236" s="4">
        <v>531.51</v>
      </c>
      <c r="J236" s="5"/>
      <c r="K236" s="4">
        <v>300.64999999999998</v>
      </c>
      <c r="L236" s="5"/>
      <c r="M236" s="4">
        <f>ROUND((I236-K236),5)</f>
        <v>230.86</v>
      </c>
      <c r="N236" s="5"/>
    </row>
    <row r="237" spans="1:14" outlineLevel="3">
      <c r="A237" s="1"/>
      <c r="B237" s="1"/>
      <c r="C237" s="1"/>
      <c r="D237" s="1"/>
      <c r="E237" s="1"/>
      <c r="F237" s="1"/>
      <c r="G237" s="1" t="s">
        <v>237</v>
      </c>
      <c r="H237" s="1"/>
      <c r="I237" s="4">
        <v>453.79</v>
      </c>
      <c r="J237" s="5"/>
      <c r="K237" s="4">
        <v>412.93</v>
      </c>
      <c r="L237" s="5"/>
      <c r="M237" s="4">
        <f>ROUND((I237-K237),5)</f>
        <v>40.86</v>
      </c>
      <c r="N237" s="5"/>
    </row>
    <row r="238" spans="1:14" outlineLevel="3">
      <c r="A238" s="1"/>
      <c r="B238" s="1"/>
      <c r="C238" s="1"/>
      <c r="D238" s="1"/>
      <c r="E238" s="1"/>
      <c r="F238" s="1"/>
      <c r="G238" s="1" t="s">
        <v>238</v>
      </c>
      <c r="H238" s="1"/>
      <c r="I238" s="4">
        <v>9663.4599999999991</v>
      </c>
      <c r="J238" s="5"/>
      <c r="K238" s="4">
        <v>8698.17</v>
      </c>
      <c r="L238" s="5"/>
      <c r="M238" s="4">
        <f>ROUND((I238-K238),5)</f>
        <v>965.29</v>
      </c>
      <c r="N238" s="5"/>
    </row>
    <row r="239" spans="1:14" outlineLevel="3">
      <c r="A239" s="1"/>
      <c r="B239" s="1"/>
      <c r="C239" s="1"/>
      <c r="D239" s="1"/>
      <c r="E239" s="1"/>
      <c r="F239" s="1"/>
      <c r="G239" s="1" t="s">
        <v>239</v>
      </c>
      <c r="H239" s="1"/>
      <c r="I239" s="4">
        <v>927</v>
      </c>
      <c r="J239" s="5"/>
      <c r="K239" s="4">
        <v>927</v>
      </c>
      <c r="L239" s="5"/>
      <c r="M239" s="4">
        <f>ROUND((I239-K239),5)</f>
        <v>0</v>
      </c>
      <c r="N239" s="5"/>
    </row>
    <row r="240" spans="1:14" outlineLevel="4">
      <c r="A240" s="1"/>
      <c r="B240" s="1"/>
      <c r="C240" s="1"/>
      <c r="D240" s="1"/>
      <c r="E240" s="1"/>
      <c r="F240" s="1"/>
      <c r="G240" s="1" t="s">
        <v>240</v>
      </c>
      <c r="H240" s="1"/>
      <c r="I240" s="4"/>
      <c r="J240" s="5"/>
      <c r="K240" s="4"/>
      <c r="L240" s="5"/>
      <c r="M240" s="4"/>
      <c r="N240" s="5"/>
    </row>
    <row r="241" spans="1:14" outlineLevel="4">
      <c r="A241" s="1"/>
      <c r="B241" s="1"/>
      <c r="C241" s="1"/>
      <c r="D241" s="1"/>
      <c r="E241" s="1"/>
      <c r="F241" s="1"/>
      <c r="G241" s="1"/>
      <c r="H241" s="1" t="s">
        <v>241</v>
      </c>
      <c r="I241" s="4">
        <v>276.01</v>
      </c>
      <c r="J241" s="5"/>
      <c r="K241" s="4">
        <v>313.87</v>
      </c>
      <c r="L241" s="5"/>
      <c r="M241" s="4">
        <f>ROUND((I241-K241),5)</f>
        <v>-37.86</v>
      </c>
      <c r="N241" s="5"/>
    </row>
    <row r="242" spans="1:14" outlineLevel="4">
      <c r="A242" s="1"/>
      <c r="B242" s="1"/>
      <c r="C242" s="1"/>
      <c r="D242" s="1"/>
      <c r="E242" s="1"/>
      <c r="F242" s="1"/>
      <c r="G242" s="1"/>
      <c r="H242" s="1" t="s">
        <v>242</v>
      </c>
      <c r="I242" s="4">
        <v>18049.59</v>
      </c>
      <c r="J242" s="5"/>
      <c r="K242" s="4">
        <v>14291.28</v>
      </c>
      <c r="L242" s="5"/>
      <c r="M242" s="4">
        <f>ROUND((I242-K242),5)</f>
        <v>3758.31</v>
      </c>
      <c r="N242" s="5"/>
    </row>
    <row r="243" spans="1:14" outlineLevel="4">
      <c r="A243" s="1"/>
      <c r="B243" s="1"/>
      <c r="C243" s="1"/>
      <c r="D243" s="1"/>
      <c r="E243" s="1"/>
      <c r="F243" s="1"/>
      <c r="G243" s="1"/>
      <c r="H243" s="1" t="s">
        <v>243</v>
      </c>
      <c r="I243" s="4">
        <v>510.36</v>
      </c>
      <c r="J243" s="5"/>
      <c r="K243" s="4">
        <v>42.75</v>
      </c>
      <c r="L243" s="5"/>
      <c r="M243" s="4">
        <f>ROUND((I243-K243),5)</f>
        <v>467.61</v>
      </c>
      <c r="N243" s="5"/>
    </row>
    <row r="244" spans="1:14" outlineLevel="4">
      <c r="A244" s="1"/>
      <c r="B244" s="1"/>
      <c r="C244" s="1"/>
      <c r="D244" s="1"/>
      <c r="E244" s="1"/>
      <c r="F244" s="1"/>
      <c r="G244" s="1"/>
      <c r="H244" s="1" t="s">
        <v>244</v>
      </c>
      <c r="I244" s="4">
        <v>0</v>
      </c>
      <c r="J244" s="5"/>
      <c r="K244" s="4">
        <v>0</v>
      </c>
      <c r="L244" s="5"/>
      <c r="M244" s="4">
        <f>ROUND((I244-K244),5)</f>
        <v>0</v>
      </c>
      <c r="N244" s="5"/>
    </row>
    <row r="245" spans="1:14" ht="15.75" outlineLevel="4" thickBot="1">
      <c r="A245" s="1"/>
      <c r="B245" s="1"/>
      <c r="C245" s="1"/>
      <c r="D245" s="1"/>
      <c r="E245" s="1"/>
      <c r="F245" s="1"/>
      <c r="G245" s="1"/>
      <c r="H245" s="1" t="s">
        <v>245</v>
      </c>
      <c r="I245" s="6">
        <v>96.53</v>
      </c>
      <c r="J245" s="5"/>
      <c r="K245" s="6">
        <v>159.82</v>
      </c>
      <c r="L245" s="5"/>
      <c r="M245" s="6">
        <f>ROUND((I245-K245),5)</f>
        <v>-63.29</v>
      </c>
      <c r="N245" s="5"/>
    </row>
    <row r="246" spans="1:14" outlineLevel="3">
      <c r="A246" s="1"/>
      <c r="B246" s="1"/>
      <c r="C246" s="1"/>
      <c r="D246" s="1"/>
      <c r="E246" s="1"/>
      <c r="F246" s="1"/>
      <c r="G246" s="1" t="s">
        <v>246</v>
      </c>
      <c r="H246" s="1"/>
      <c r="I246" s="4">
        <f>ROUND(SUM(I240:I245),5)</f>
        <v>18932.490000000002</v>
      </c>
      <c r="J246" s="5"/>
      <c r="K246" s="4">
        <f>ROUND(SUM(K240:K245),5)</f>
        <v>14807.72</v>
      </c>
      <c r="L246" s="5"/>
      <c r="M246" s="4">
        <f>ROUND((I246-K246),5)</f>
        <v>4124.7700000000004</v>
      </c>
      <c r="N246" s="5"/>
    </row>
    <row r="247" spans="1:14" ht="30" customHeight="1" outlineLevel="4">
      <c r="A247" s="1"/>
      <c r="B247" s="1"/>
      <c r="C247" s="1"/>
      <c r="D247" s="1"/>
      <c r="E247" s="1"/>
      <c r="F247" s="1"/>
      <c r="G247" s="1" t="s">
        <v>247</v>
      </c>
      <c r="H247" s="1"/>
      <c r="I247" s="4"/>
      <c r="J247" s="5"/>
      <c r="K247" s="4"/>
      <c r="L247" s="5"/>
      <c r="M247" s="4"/>
      <c r="N247" s="5"/>
    </row>
    <row r="248" spans="1:14" outlineLevel="4">
      <c r="A248" s="1"/>
      <c r="B248" s="1"/>
      <c r="C248" s="1"/>
      <c r="D248" s="1"/>
      <c r="E248" s="1"/>
      <c r="F248" s="1"/>
      <c r="G248" s="1"/>
      <c r="H248" s="1" t="s">
        <v>248</v>
      </c>
      <c r="I248" s="4">
        <v>241810.98</v>
      </c>
      <c r="J248" s="5"/>
      <c r="K248" s="4">
        <v>212160.68</v>
      </c>
      <c r="L248" s="5"/>
      <c r="M248" s="4">
        <f>ROUND((I248-K248),5)</f>
        <v>29650.3</v>
      </c>
      <c r="N248" s="5"/>
    </row>
    <row r="249" spans="1:14" outlineLevel="4">
      <c r="A249" s="1"/>
      <c r="B249" s="1"/>
      <c r="C249" s="1"/>
      <c r="D249" s="1"/>
      <c r="E249" s="1"/>
      <c r="F249" s="1"/>
      <c r="G249" s="1"/>
      <c r="H249" s="1" t="s">
        <v>249</v>
      </c>
      <c r="I249" s="4">
        <v>250</v>
      </c>
      <c r="J249" s="5"/>
      <c r="K249" s="4">
        <v>139.04</v>
      </c>
      <c r="L249" s="5"/>
      <c r="M249" s="4">
        <f>ROUND((I249-K249),5)</f>
        <v>110.96</v>
      </c>
      <c r="N249" s="5"/>
    </row>
    <row r="250" spans="1:14" ht="15.75" outlineLevel="4" thickBot="1">
      <c r="A250" s="1"/>
      <c r="B250" s="1"/>
      <c r="C250" s="1"/>
      <c r="D250" s="1"/>
      <c r="E250" s="1"/>
      <c r="F250" s="1"/>
      <c r="G250" s="1"/>
      <c r="H250" s="1" t="s">
        <v>250</v>
      </c>
      <c r="I250" s="6">
        <v>26078.83</v>
      </c>
      <c r="J250" s="5"/>
      <c r="K250" s="6">
        <v>23150.81</v>
      </c>
      <c r="L250" s="5"/>
      <c r="M250" s="6">
        <f>ROUND((I250-K250),5)</f>
        <v>2928.02</v>
      </c>
      <c r="N250" s="5"/>
    </row>
    <row r="251" spans="1:14" outlineLevel="3">
      <c r="A251" s="1"/>
      <c r="B251" s="1"/>
      <c r="C251" s="1"/>
      <c r="D251" s="1"/>
      <c r="E251" s="1"/>
      <c r="F251" s="1"/>
      <c r="G251" s="1" t="s">
        <v>251</v>
      </c>
      <c r="H251" s="1"/>
      <c r="I251" s="4">
        <f>ROUND(SUM(I247:I250),5)</f>
        <v>268139.81</v>
      </c>
      <c r="J251" s="5"/>
      <c r="K251" s="4">
        <f>ROUND(SUM(K247:K250),5)</f>
        <v>235450.53</v>
      </c>
      <c r="L251" s="5"/>
      <c r="M251" s="4">
        <f>ROUND((I251-K251),5)</f>
        <v>32689.279999999999</v>
      </c>
      <c r="N251" s="5"/>
    </row>
    <row r="252" spans="1:14" ht="30" customHeight="1" outlineLevel="4">
      <c r="A252" s="1"/>
      <c r="B252" s="1"/>
      <c r="C252" s="1"/>
      <c r="D252" s="1"/>
      <c r="E252" s="1"/>
      <c r="F252" s="1"/>
      <c r="G252" s="1" t="s">
        <v>252</v>
      </c>
      <c r="H252" s="1"/>
      <c r="I252" s="4"/>
      <c r="J252" s="5"/>
      <c r="K252" s="4"/>
      <c r="L252" s="5"/>
      <c r="M252" s="4"/>
      <c r="N252" s="5"/>
    </row>
    <row r="253" spans="1:14" ht="15.75" outlineLevel="4" thickBot="1">
      <c r="A253" s="1"/>
      <c r="B253" s="1"/>
      <c r="C253" s="1"/>
      <c r="D253" s="1"/>
      <c r="E253" s="1"/>
      <c r="F253" s="1"/>
      <c r="G253" s="1"/>
      <c r="H253" s="1" t="s">
        <v>253</v>
      </c>
      <c r="I253" s="7">
        <v>293.25</v>
      </c>
      <c r="J253" s="5"/>
      <c r="K253" s="7">
        <v>286.79000000000002</v>
      </c>
      <c r="L253" s="5"/>
      <c r="M253" s="7">
        <f>ROUND((I253-K253),5)</f>
        <v>6.46</v>
      </c>
      <c r="N253" s="5"/>
    </row>
    <row r="254" spans="1:14" ht="15.75" outlineLevel="3" thickBot="1">
      <c r="A254" s="1"/>
      <c r="B254" s="1"/>
      <c r="C254" s="1"/>
      <c r="D254" s="1"/>
      <c r="E254" s="1"/>
      <c r="F254" s="1"/>
      <c r="G254" s="1" t="s">
        <v>254</v>
      </c>
      <c r="H254" s="1"/>
      <c r="I254" s="8">
        <f>ROUND(SUM(I252:I253),5)</f>
        <v>293.25</v>
      </c>
      <c r="J254" s="5"/>
      <c r="K254" s="8">
        <f>ROUND(SUM(K252:K253),5)</f>
        <v>286.79000000000002</v>
      </c>
      <c r="L254" s="5"/>
      <c r="M254" s="8">
        <f>ROUND((I254-K254),5)</f>
        <v>6.46</v>
      </c>
      <c r="N254" s="5"/>
    </row>
    <row r="255" spans="1:14" ht="30" customHeight="1" outlineLevel="2">
      <c r="A255" s="1"/>
      <c r="B255" s="1"/>
      <c r="C255" s="1"/>
      <c r="D255" s="1"/>
      <c r="E255" s="1"/>
      <c r="F255" s="1" t="s">
        <v>255</v>
      </c>
      <c r="G255" s="1"/>
      <c r="H255" s="1"/>
      <c r="I255" s="4">
        <f>ROUND(SUM(I234:I239)+I246+I251+I254,5)</f>
        <v>299110.07</v>
      </c>
      <c r="J255" s="5"/>
      <c r="K255" s="4">
        <f>ROUND(SUM(K234:K239)+K246+K251+K254,5)</f>
        <v>261281.74</v>
      </c>
      <c r="L255" s="5"/>
      <c r="M255" s="4">
        <f>ROUND((I255-K255),5)</f>
        <v>37828.33</v>
      </c>
      <c r="N255" s="5"/>
    </row>
    <row r="256" spans="1:14" ht="30" customHeight="1" outlineLevel="3">
      <c r="A256" s="1"/>
      <c r="B256" s="1"/>
      <c r="C256" s="1"/>
      <c r="D256" s="1"/>
      <c r="E256" s="1"/>
      <c r="F256" s="1" t="s">
        <v>256</v>
      </c>
      <c r="G256" s="1"/>
      <c r="H256" s="1"/>
      <c r="I256" s="4"/>
      <c r="J256" s="5"/>
      <c r="K256" s="4"/>
      <c r="L256" s="5"/>
      <c r="M256" s="4"/>
      <c r="N256" s="5"/>
    </row>
    <row r="257" spans="1:14" ht="15.75" outlineLevel="3" thickBot="1">
      <c r="A257" s="1"/>
      <c r="B257" s="1"/>
      <c r="C257" s="1"/>
      <c r="D257" s="1"/>
      <c r="E257" s="1"/>
      <c r="F257" s="1"/>
      <c r="G257" s="1" t="s">
        <v>257</v>
      </c>
      <c r="H257" s="1"/>
      <c r="I257" s="7">
        <v>2584.7399999999998</v>
      </c>
      <c r="J257" s="5"/>
      <c r="K257" s="7">
        <v>9827.0300000000007</v>
      </c>
      <c r="L257" s="5"/>
      <c r="M257" s="7">
        <f>ROUND((I257-K257),5)</f>
        <v>-7242.29</v>
      </c>
      <c r="N257" s="5"/>
    </row>
    <row r="258" spans="1:14" ht="15.75" outlineLevel="2" thickBot="1">
      <c r="A258" s="1"/>
      <c r="B258" s="1"/>
      <c r="C258" s="1"/>
      <c r="D258" s="1"/>
      <c r="E258" s="1"/>
      <c r="F258" s="1" t="s">
        <v>258</v>
      </c>
      <c r="G258" s="1"/>
      <c r="H258" s="1"/>
      <c r="I258" s="8">
        <f>ROUND(SUM(I256:I257),5)</f>
        <v>2584.7399999999998</v>
      </c>
      <c r="J258" s="5"/>
      <c r="K258" s="8">
        <f>ROUND(SUM(K256:K257),5)</f>
        <v>9827.0300000000007</v>
      </c>
      <c r="L258" s="5"/>
      <c r="M258" s="8">
        <f>ROUND((I258-K258),5)</f>
        <v>-7242.29</v>
      </c>
      <c r="N258" s="5"/>
    </row>
    <row r="259" spans="1:14" ht="30" customHeight="1" outlineLevel="1">
      <c r="A259" s="1"/>
      <c r="B259" s="1"/>
      <c r="C259" s="1"/>
      <c r="D259" s="1"/>
      <c r="E259" s="1" t="s">
        <v>259</v>
      </c>
      <c r="F259" s="1"/>
      <c r="G259" s="1"/>
      <c r="H259" s="1"/>
      <c r="I259" s="4">
        <f>ROUND(I233+I255+I258,5)</f>
        <v>301694.81</v>
      </c>
      <c r="J259" s="5"/>
      <c r="K259" s="4">
        <f>ROUND(K233+K255+K258,5)</f>
        <v>271108.77</v>
      </c>
      <c r="L259" s="5"/>
      <c r="M259" s="4">
        <f>ROUND((I259-K259),5)</f>
        <v>30586.04</v>
      </c>
      <c r="N259" s="5"/>
    </row>
    <row r="260" spans="1:14" ht="30" customHeight="1" outlineLevel="2">
      <c r="A260" s="1"/>
      <c r="B260" s="1"/>
      <c r="C260" s="1"/>
      <c r="D260" s="1"/>
      <c r="E260" s="1" t="s">
        <v>260</v>
      </c>
      <c r="F260" s="1"/>
      <c r="G260" s="1"/>
      <c r="H260" s="1"/>
      <c r="I260" s="4"/>
      <c r="J260" s="5"/>
      <c r="K260" s="4"/>
      <c r="L260" s="5"/>
      <c r="M260" s="4"/>
      <c r="N260" s="5"/>
    </row>
    <row r="261" spans="1:14" outlineLevel="2">
      <c r="A261" s="1"/>
      <c r="B261" s="1"/>
      <c r="C261" s="1"/>
      <c r="D261" s="1"/>
      <c r="E261" s="1"/>
      <c r="F261" s="1" t="s">
        <v>261</v>
      </c>
      <c r="G261" s="1"/>
      <c r="H261" s="1"/>
      <c r="I261" s="4">
        <v>1447.97</v>
      </c>
      <c r="J261" s="5"/>
      <c r="K261" s="4">
        <v>186.97</v>
      </c>
      <c r="L261" s="5"/>
      <c r="M261" s="4">
        <f>ROUND((I261-K261),5)</f>
        <v>1261</v>
      </c>
      <c r="N261" s="5"/>
    </row>
    <row r="262" spans="1:14" outlineLevel="3">
      <c r="A262" s="1"/>
      <c r="B262" s="1"/>
      <c r="C262" s="1"/>
      <c r="D262" s="1"/>
      <c r="E262" s="1"/>
      <c r="F262" s="1" t="s">
        <v>262</v>
      </c>
      <c r="G262" s="1"/>
      <c r="H262" s="1"/>
      <c r="I262" s="4"/>
      <c r="J262" s="5"/>
      <c r="K262" s="4"/>
      <c r="L262" s="5"/>
      <c r="M262" s="4"/>
      <c r="N262" s="5"/>
    </row>
    <row r="263" spans="1:14" outlineLevel="3">
      <c r="A263" s="1"/>
      <c r="B263" s="1"/>
      <c r="C263" s="1"/>
      <c r="D263" s="1"/>
      <c r="E263" s="1"/>
      <c r="F263" s="1"/>
      <c r="G263" s="1" t="s">
        <v>263</v>
      </c>
      <c r="H263" s="1"/>
      <c r="I263" s="4">
        <v>2436.34</v>
      </c>
      <c r="J263" s="5"/>
      <c r="K263" s="4">
        <v>2041.62</v>
      </c>
      <c r="L263" s="5"/>
      <c r="M263" s="4">
        <f>ROUND((I263-K263),5)</f>
        <v>394.72</v>
      </c>
      <c r="N263" s="5"/>
    </row>
    <row r="264" spans="1:14" outlineLevel="3">
      <c r="A264" s="1"/>
      <c r="B264" s="1"/>
      <c r="C264" s="1"/>
      <c r="D264" s="1"/>
      <c r="E264" s="1"/>
      <c r="F264" s="1"/>
      <c r="G264" s="1" t="s">
        <v>264</v>
      </c>
      <c r="H264" s="1"/>
      <c r="I264" s="4">
        <v>267.99</v>
      </c>
      <c r="J264" s="5"/>
      <c r="K264" s="4">
        <v>513.9</v>
      </c>
      <c r="L264" s="5"/>
      <c r="M264" s="4">
        <f>ROUND((I264-K264),5)</f>
        <v>-245.91</v>
      </c>
      <c r="N264" s="5"/>
    </row>
    <row r="265" spans="1:14" outlineLevel="3">
      <c r="A265" s="1"/>
      <c r="B265" s="1"/>
      <c r="C265" s="1"/>
      <c r="D265" s="1"/>
      <c r="E265" s="1"/>
      <c r="F265" s="1"/>
      <c r="G265" s="1" t="s">
        <v>265</v>
      </c>
      <c r="H265" s="1"/>
      <c r="I265" s="4">
        <v>770.36</v>
      </c>
      <c r="J265" s="5"/>
      <c r="K265" s="4">
        <v>0</v>
      </c>
      <c r="L265" s="5"/>
      <c r="M265" s="4">
        <f>ROUND((I265-K265),5)</f>
        <v>770.36</v>
      </c>
      <c r="N265" s="5"/>
    </row>
    <row r="266" spans="1:14" ht="15.75" outlineLevel="3" thickBot="1">
      <c r="A266" s="1"/>
      <c r="B266" s="1"/>
      <c r="C266" s="1"/>
      <c r="D266" s="1"/>
      <c r="E266" s="1"/>
      <c r="F266" s="1"/>
      <c r="G266" s="1" t="s">
        <v>266</v>
      </c>
      <c r="H266" s="1"/>
      <c r="I266" s="6">
        <v>376.95</v>
      </c>
      <c r="J266" s="5"/>
      <c r="K266" s="6">
        <v>0</v>
      </c>
      <c r="L266" s="5"/>
      <c r="M266" s="6">
        <f>ROUND((I266-K266),5)</f>
        <v>376.95</v>
      </c>
      <c r="N266" s="5"/>
    </row>
    <row r="267" spans="1:14" outlineLevel="2">
      <c r="A267" s="1"/>
      <c r="B267" s="1"/>
      <c r="C267" s="1"/>
      <c r="D267" s="1"/>
      <c r="E267" s="1"/>
      <c r="F267" s="1" t="s">
        <v>267</v>
      </c>
      <c r="G267" s="1"/>
      <c r="H267" s="1"/>
      <c r="I267" s="4">
        <f>ROUND(SUM(I262:I266),5)</f>
        <v>3851.64</v>
      </c>
      <c r="J267" s="5"/>
      <c r="K267" s="4">
        <f>ROUND(SUM(K262:K266),5)</f>
        <v>2555.52</v>
      </c>
      <c r="L267" s="5"/>
      <c r="M267" s="4">
        <f>ROUND((I267-K267),5)</f>
        <v>1296.1199999999999</v>
      </c>
      <c r="N267" s="5"/>
    </row>
    <row r="268" spans="1:14" ht="30" customHeight="1" outlineLevel="3">
      <c r="A268" s="1"/>
      <c r="B268" s="1"/>
      <c r="C268" s="1"/>
      <c r="D268" s="1"/>
      <c r="E268" s="1"/>
      <c r="F268" s="1" t="s">
        <v>268</v>
      </c>
      <c r="G268" s="1"/>
      <c r="H268" s="1"/>
      <c r="I268" s="4"/>
      <c r="J268" s="5"/>
      <c r="K268" s="4"/>
      <c r="L268" s="5"/>
      <c r="M268" s="4"/>
      <c r="N268" s="5"/>
    </row>
    <row r="269" spans="1:14" outlineLevel="3">
      <c r="A269" s="1"/>
      <c r="B269" s="1"/>
      <c r="C269" s="1"/>
      <c r="D269" s="1"/>
      <c r="E269" s="1"/>
      <c r="F269" s="1"/>
      <c r="G269" s="1" t="s">
        <v>269</v>
      </c>
      <c r="H269" s="1"/>
      <c r="I269" s="4">
        <v>33544.639999999999</v>
      </c>
      <c r="J269" s="5"/>
      <c r="K269" s="4">
        <v>31794.560000000001</v>
      </c>
      <c r="L269" s="5"/>
      <c r="M269" s="4">
        <f>ROUND((I269-K269),5)</f>
        <v>1750.08</v>
      </c>
      <c r="N269" s="5"/>
    </row>
    <row r="270" spans="1:14" outlineLevel="3">
      <c r="A270" s="1"/>
      <c r="B270" s="1"/>
      <c r="C270" s="1"/>
      <c r="D270" s="1"/>
      <c r="E270" s="1"/>
      <c r="F270" s="1"/>
      <c r="G270" s="1" t="s">
        <v>270</v>
      </c>
      <c r="H270" s="1"/>
      <c r="I270" s="4">
        <v>4638</v>
      </c>
      <c r="J270" s="5"/>
      <c r="K270" s="4">
        <v>4364.83</v>
      </c>
      <c r="L270" s="5"/>
      <c r="M270" s="4">
        <f>ROUND((I270-K270),5)</f>
        <v>273.17</v>
      </c>
      <c r="N270" s="5"/>
    </row>
    <row r="271" spans="1:14" ht="15.75" outlineLevel="3" thickBot="1">
      <c r="A271" s="1"/>
      <c r="B271" s="1"/>
      <c r="C271" s="1"/>
      <c r="D271" s="1"/>
      <c r="E271" s="1"/>
      <c r="F271" s="1"/>
      <c r="G271" s="1" t="s">
        <v>271</v>
      </c>
      <c r="H271" s="1"/>
      <c r="I271" s="6">
        <v>2920.11</v>
      </c>
      <c r="J271" s="5"/>
      <c r="K271" s="6">
        <v>2470.0700000000002</v>
      </c>
      <c r="L271" s="5"/>
      <c r="M271" s="6">
        <f>ROUND((I271-K271),5)</f>
        <v>450.04</v>
      </c>
      <c r="N271" s="5"/>
    </row>
    <row r="272" spans="1:14" outlineLevel="2">
      <c r="A272" s="1"/>
      <c r="B272" s="1"/>
      <c r="C272" s="1"/>
      <c r="D272" s="1"/>
      <c r="E272" s="1"/>
      <c r="F272" s="1" t="s">
        <v>272</v>
      </c>
      <c r="G272" s="1"/>
      <c r="H272" s="1"/>
      <c r="I272" s="4">
        <f>ROUND(SUM(I268:I271),5)</f>
        <v>41102.75</v>
      </c>
      <c r="J272" s="5"/>
      <c r="K272" s="4">
        <f>ROUND(SUM(K268:K271),5)</f>
        <v>38629.46</v>
      </c>
      <c r="L272" s="5"/>
      <c r="M272" s="4">
        <f>ROUND((I272-K272),5)</f>
        <v>2473.29</v>
      </c>
      <c r="N272" s="5"/>
    </row>
    <row r="273" spans="1:14" ht="30" customHeight="1" outlineLevel="3">
      <c r="A273" s="1"/>
      <c r="B273" s="1"/>
      <c r="C273" s="1"/>
      <c r="D273" s="1"/>
      <c r="E273" s="1"/>
      <c r="F273" s="1" t="s">
        <v>273</v>
      </c>
      <c r="G273" s="1"/>
      <c r="H273" s="1"/>
      <c r="I273" s="4"/>
      <c r="J273" s="5"/>
      <c r="K273" s="4"/>
      <c r="L273" s="5"/>
      <c r="M273" s="4"/>
      <c r="N273" s="5"/>
    </row>
    <row r="274" spans="1:14" ht="15.75" outlineLevel="3" thickBot="1">
      <c r="A274" s="1"/>
      <c r="B274" s="1"/>
      <c r="C274" s="1"/>
      <c r="D274" s="1"/>
      <c r="E274" s="1"/>
      <c r="F274" s="1"/>
      <c r="G274" s="1" t="s">
        <v>274</v>
      </c>
      <c r="H274" s="1"/>
      <c r="I274" s="7">
        <v>1160.1199999999999</v>
      </c>
      <c r="J274" s="5"/>
      <c r="K274" s="7">
        <v>987.85</v>
      </c>
      <c r="L274" s="5"/>
      <c r="M274" s="7">
        <f>ROUND((I274-K274),5)</f>
        <v>172.27</v>
      </c>
      <c r="N274" s="5"/>
    </row>
    <row r="275" spans="1:14" ht="15.75" outlineLevel="2" thickBot="1">
      <c r="A275" s="1"/>
      <c r="B275" s="1"/>
      <c r="C275" s="1"/>
      <c r="D275" s="1"/>
      <c r="E275" s="1"/>
      <c r="F275" s="1" t="s">
        <v>275</v>
      </c>
      <c r="G275" s="1"/>
      <c r="H275" s="1"/>
      <c r="I275" s="8">
        <f>ROUND(SUM(I273:I274),5)</f>
        <v>1160.1199999999999</v>
      </c>
      <c r="J275" s="5"/>
      <c r="K275" s="8">
        <f>ROUND(SUM(K273:K274),5)</f>
        <v>987.85</v>
      </c>
      <c r="L275" s="5"/>
      <c r="M275" s="8">
        <f>ROUND((I275-K275),5)</f>
        <v>172.27</v>
      </c>
      <c r="N275" s="5"/>
    </row>
    <row r="276" spans="1:14" ht="30" customHeight="1" outlineLevel="1">
      <c r="A276" s="1"/>
      <c r="B276" s="1"/>
      <c r="C276" s="1"/>
      <c r="D276" s="1"/>
      <c r="E276" s="1" t="s">
        <v>276</v>
      </c>
      <c r="F276" s="1"/>
      <c r="G276" s="1"/>
      <c r="H276" s="1"/>
      <c r="I276" s="4">
        <f>ROUND(SUM(I260:I261)+I267+I272+I275,5)</f>
        <v>47562.48</v>
      </c>
      <c r="J276" s="5"/>
      <c r="K276" s="4">
        <f>ROUND(SUM(K260:K261)+K267+K272+K275,5)</f>
        <v>42359.8</v>
      </c>
      <c r="L276" s="5"/>
      <c r="M276" s="4">
        <f>ROUND((I276-K276),5)</f>
        <v>5202.68</v>
      </c>
      <c r="N276" s="5"/>
    </row>
    <row r="277" spans="1:14" ht="30" customHeight="1" outlineLevel="2">
      <c r="A277" s="1"/>
      <c r="B277" s="1"/>
      <c r="C277" s="1"/>
      <c r="D277" s="1"/>
      <c r="E277" s="1" t="s">
        <v>277</v>
      </c>
      <c r="F277" s="1"/>
      <c r="G277" s="1"/>
      <c r="H277" s="1"/>
      <c r="I277" s="4"/>
      <c r="J277" s="5"/>
      <c r="K277" s="4"/>
      <c r="L277" s="5"/>
      <c r="M277" s="4"/>
      <c r="N277" s="5"/>
    </row>
    <row r="278" spans="1:14" outlineLevel="3">
      <c r="A278" s="1"/>
      <c r="B278" s="1"/>
      <c r="C278" s="1"/>
      <c r="D278" s="1"/>
      <c r="E278" s="1"/>
      <c r="F278" s="1" t="s">
        <v>278</v>
      </c>
      <c r="G278" s="1"/>
      <c r="H278" s="1"/>
      <c r="I278" s="4"/>
      <c r="J278" s="5"/>
      <c r="K278" s="4"/>
      <c r="L278" s="5"/>
      <c r="M278" s="4"/>
      <c r="N278" s="5"/>
    </row>
    <row r="279" spans="1:14" outlineLevel="3">
      <c r="A279" s="1"/>
      <c r="B279" s="1"/>
      <c r="C279" s="1"/>
      <c r="D279" s="1"/>
      <c r="E279" s="1"/>
      <c r="F279" s="1"/>
      <c r="G279" s="1" t="s">
        <v>279</v>
      </c>
      <c r="H279" s="1"/>
      <c r="I279" s="4">
        <v>2473.11</v>
      </c>
      <c r="J279" s="5"/>
      <c r="K279" s="4">
        <v>490.6</v>
      </c>
      <c r="L279" s="5"/>
      <c r="M279" s="4">
        <f>ROUND((I279-K279),5)</f>
        <v>1982.51</v>
      </c>
      <c r="N279" s="5"/>
    </row>
    <row r="280" spans="1:14" outlineLevel="3">
      <c r="A280" s="1"/>
      <c r="B280" s="1"/>
      <c r="C280" s="1"/>
      <c r="D280" s="1"/>
      <c r="E280" s="1"/>
      <c r="F280" s="1"/>
      <c r="G280" s="1" t="s">
        <v>280</v>
      </c>
      <c r="H280" s="1"/>
      <c r="I280" s="4">
        <v>2131.79</v>
      </c>
      <c r="J280" s="5"/>
      <c r="K280" s="4">
        <v>2129.2800000000002</v>
      </c>
      <c r="L280" s="5"/>
      <c r="M280" s="4">
        <f>ROUND((I280-K280),5)</f>
        <v>2.5099999999999998</v>
      </c>
      <c r="N280" s="5"/>
    </row>
    <row r="281" spans="1:14" outlineLevel="3">
      <c r="A281" s="1"/>
      <c r="B281" s="1"/>
      <c r="C281" s="1"/>
      <c r="D281" s="1"/>
      <c r="E281" s="1"/>
      <c r="F281" s="1"/>
      <c r="G281" s="1" t="s">
        <v>281</v>
      </c>
      <c r="H281" s="1"/>
      <c r="I281" s="4">
        <v>361.98</v>
      </c>
      <c r="J281" s="5"/>
      <c r="K281" s="4">
        <v>182.05</v>
      </c>
      <c r="L281" s="5"/>
      <c r="M281" s="4">
        <f>ROUND((I281-K281),5)</f>
        <v>179.93</v>
      </c>
      <c r="N281" s="5"/>
    </row>
    <row r="282" spans="1:14" ht="15.75" outlineLevel="3" thickBot="1">
      <c r="A282" s="1"/>
      <c r="B282" s="1"/>
      <c r="C282" s="1"/>
      <c r="D282" s="1"/>
      <c r="E282" s="1"/>
      <c r="F282" s="1"/>
      <c r="G282" s="1" t="s">
        <v>282</v>
      </c>
      <c r="H282" s="1"/>
      <c r="I282" s="7">
        <v>786.6</v>
      </c>
      <c r="J282" s="5"/>
      <c r="K282" s="7">
        <v>777.92</v>
      </c>
      <c r="L282" s="5"/>
      <c r="M282" s="7">
        <f>ROUND((I282-K282),5)</f>
        <v>8.68</v>
      </c>
      <c r="N282" s="5"/>
    </row>
    <row r="283" spans="1:14" ht="15.75" outlineLevel="2" thickBot="1">
      <c r="A283" s="1"/>
      <c r="B283" s="1"/>
      <c r="C283" s="1"/>
      <c r="D283" s="1"/>
      <c r="E283" s="1"/>
      <c r="F283" s="1" t="s">
        <v>283</v>
      </c>
      <c r="G283" s="1"/>
      <c r="H283" s="1"/>
      <c r="I283" s="8">
        <f>ROUND(SUM(I278:I282),5)</f>
        <v>5753.48</v>
      </c>
      <c r="J283" s="5"/>
      <c r="K283" s="8">
        <f>ROUND(SUM(K278:K282),5)</f>
        <v>3579.85</v>
      </c>
      <c r="L283" s="5"/>
      <c r="M283" s="8">
        <f>ROUND((I283-K283),5)</f>
        <v>2173.63</v>
      </c>
      <c r="N283" s="5"/>
    </row>
    <row r="284" spans="1:14" ht="30" customHeight="1" outlineLevel="1">
      <c r="A284" s="1"/>
      <c r="B284" s="1"/>
      <c r="C284" s="1"/>
      <c r="D284" s="1"/>
      <c r="E284" s="1" t="s">
        <v>284</v>
      </c>
      <c r="F284" s="1"/>
      <c r="G284" s="1"/>
      <c r="H284" s="1"/>
      <c r="I284" s="4">
        <f>ROUND(I277+I283,5)</f>
        <v>5753.48</v>
      </c>
      <c r="J284" s="5"/>
      <c r="K284" s="4">
        <f>ROUND(K277+K283,5)</f>
        <v>3579.85</v>
      </c>
      <c r="L284" s="5"/>
      <c r="M284" s="4">
        <f>ROUND((I284-K284),5)</f>
        <v>2173.63</v>
      </c>
      <c r="N284" s="5"/>
    </row>
    <row r="285" spans="1:14" ht="30" customHeight="1" outlineLevel="2">
      <c r="A285" s="1"/>
      <c r="B285" s="1"/>
      <c r="C285" s="1"/>
      <c r="D285" s="1"/>
      <c r="E285" s="1" t="s">
        <v>285</v>
      </c>
      <c r="F285" s="1"/>
      <c r="G285" s="1"/>
      <c r="H285" s="1"/>
      <c r="I285" s="4"/>
      <c r="J285" s="5"/>
      <c r="K285" s="4"/>
      <c r="L285" s="5"/>
      <c r="M285" s="4"/>
      <c r="N285" s="5"/>
    </row>
    <row r="286" spans="1:14" outlineLevel="3">
      <c r="A286" s="1"/>
      <c r="B286" s="1"/>
      <c r="C286" s="1"/>
      <c r="D286" s="1"/>
      <c r="E286" s="1"/>
      <c r="F286" s="1" t="s">
        <v>286</v>
      </c>
      <c r="G286" s="1"/>
      <c r="H286" s="1"/>
      <c r="I286" s="4"/>
      <c r="J286" s="5"/>
      <c r="K286" s="4"/>
      <c r="L286" s="5"/>
      <c r="M286" s="4"/>
      <c r="N286" s="5"/>
    </row>
    <row r="287" spans="1:14" outlineLevel="3">
      <c r="A287" s="1"/>
      <c r="B287" s="1"/>
      <c r="C287" s="1"/>
      <c r="D287" s="1"/>
      <c r="E287" s="1"/>
      <c r="F287" s="1"/>
      <c r="G287" s="1" t="s">
        <v>287</v>
      </c>
      <c r="H287" s="1"/>
      <c r="I287" s="4">
        <v>4566.2</v>
      </c>
      <c r="J287" s="5"/>
      <c r="K287" s="4">
        <v>2199.71</v>
      </c>
      <c r="L287" s="5"/>
      <c r="M287" s="4">
        <f>ROUND((I287-K287),5)</f>
        <v>2366.4899999999998</v>
      </c>
      <c r="N287" s="5"/>
    </row>
    <row r="288" spans="1:14" outlineLevel="3">
      <c r="A288" s="1"/>
      <c r="B288" s="1"/>
      <c r="C288" s="1"/>
      <c r="D288" s="1"/>
      <c r="E288" s="1"/>
      <c r="F288" s="1"/>
      <c r="G288" s="1" t="s">
        <v>288</v>
      </c>
      <c r="H288" s="1"/>
      <c r="I288" s="4">
        <v>1010</v>
      </c>
      <c r="J288" s="5"/>
      <c r="K288" s="4">
        <v>775</v>
      </c>
      <c r="L288" s="5"/>
      <c r="M288" s="4">
        <f>ROUND((I288-K288),5)</f>
        <v>235</v>
      </c>
      <c r="N288" s="5"/>
    </row>
    <row r="289" spans="1:14" outlineLevel="3">
      <c r="A289" s="1"/>
      <c r="B289" s="1"/>
      <c r="C289" s="1"/>
      <c r="D289" s="1"/>
      <c r="E289" s="1"/>
      <c r="F289" s="1"/>
      <c r="G289" s="1" t="s">
        <v>289</v>
      </c>
      <c r="H289" s="1"/>
      <c r="I289" s="4">
        <v>1371</v>
      </c>
      <c r="J289" s="5"/>
      <c r="K289" s="4">
        <v>2364</v>
      </c>
      <c r="L289" s="5"/>
      <c r="M289" s="4">
        <f>ROUND((I289-K289),5)</f>
        <v>-993</v>
      </c>
      <c r="N289" s="5"/>
    </row>
    <row r="290" spans="1:14" outlineLevel="4">
      <c r="A290" s="1"/>
      <c r="B290" s="1"/>
      <c r="C290" s="1"/>
      <c r="D290" s="1"/>
      <c r="E290" s="1"/>
      <c r="F290" s="1"/>
      <c r="G290" s="1" t="s">
        <v>290</v>
      </c>
      <c r="H290" s="1"/>
      <c r="I290" s="4"/>
      <c r="J290" s="5"/>
      <c r="K290" s="4"/>
      <c r="L290" s="5"/>
      <c r="M290" s="4"/>
      <c r="N290" s="5"/>
    </row>
    <row r="291" spans="1:14" ht="15.75" outlineLevel="4" thickBot="1">
      <c r="A291" s="1"/>
      <c r="B291" s="1"/>
      <c r="C291" s="1"/>
      <c r="D291" s="1"/>
      <c r="E291" s="1"/>
      <c r="F291" s="1"/>
      <c r="G291" s="1"/>
      <c r="H291" s="1" t="s">
        <v>291</v>
      </c>
      <c r="I291" s="6">
        <v>4878.72</v>
      </c>
      <c r="J291" s="5"/>
      <c r="K291" s="6">
        <v>4083.24</v>
      </c>
      <c r="L291" s="5"/>
      <c r="M291" s="6">
        <f>ROUND((I291-K291),5)</f>
        <v>795.48</v>
      </c>
      <c r="N291" s="5"/>
    </row>
    <row r="292" spans="1:14" outlineLevel="3">
      <c r="A292" s="1"/>
      <c r="B292" s="1"/>
      <c r="C292" s="1"/>
      <c r="D292" s="1"/>
      <c r="E292" s="1"/>
      <c r="F292" s="1"/>
      <c r="G292" s="1" t="s">
        <v>292</v>
      </c>
      <c r="H292" s="1"/>
      <c r="I292" s="4">
        <f>ROUND(SUM(I290:I291),5)</f>
        <v>4878.72</v>
      </c>
      <c r="J292" s="5"/>
      <c r="K292" s="4">
        <f>ROUND(SUM(K290:K291),5)</f>
        <v>4083.24</v>
      </c>
      <c r="L292" s="5"/>
      <c r="M292" s="4">
        <f>ROUND((I292-K292),5)</f>
        <v>795.48</v>
      </c>
      <c r="N292" s="5"/>
    </row>
    <row r="293" spans="1:14" ht="30" customHeight="1" outlineLevel="4">
      <c r="A293" s="1"/>
      <c r="B293" s="1"/>
      <c r="C293" s="1"/>
      <c r="D293" s="1"/>
      <c r="E293" s="1"/>
      <c r="F293" s="1"/>
      <c r="G293" s="1" t="s">
        <v>293</v>
      </c>
      <c r="H293" s="1"/>
      <c r="I293" s="4"/>
      <c r="J293" s="5"/>
      <c r="K293" s="4"/>
      <c r="L293" s="5"/>
      <c r="M293" s="4"/>
      <c r="N293" s="5"/>
    </row>
    <row r="294" spans="1:14" outlineLevel="4">
      <c r="A294" s="1"/>
      <c r="B294" s="1"/>
      <c r="C294" s="1"/>
      <c r="D294" s="1"/>
      <c r="E294" s="1"/>
      <c r="F294" s="1"/>
      <c r="G294" s="1"/>
      <c r="H294" s="1" t="s">
        <v>294</v>
      </c>
      <c r="I294" s="4">
        <v>277826.23</v>
      </c>
      <c r="J294" s="5"/>
      <c r="K294" s="4">
        <v>236645.26</v>
      </c>
      <c r="L294" s="5"/>
      <c r="M294" s="4">
        <f>ROUND((I294-K294),5)</f>
        <v>41180.97</v>
      </c>
      <c r="N294" s="5"/>
    </row>
    <row r="295" spans="1:14" outlineLevel="4">
      <c r="A295" s="1"/>
      <c r="B295" s="1"/>
      <c r="C295" s="1"/>
      <c r="D295" s="1"/>
      <c r="E295" s="1"/>
      <c r="F295" s="1"/>
      <c r="G295" s="1"/>
      <c r="H295" s="1" t="s">
        <v>295</v>
      </c>
      <c r="I295" s="4">
        <v>0</v>
      </c>
      <c r="J295" s="5"/>
      <c r="K295" s="4">
        <v>500</v>
      </c>
      <c r="L295" s="5"/>
      <c r="M295" s="4">
        <f>ROUND((I295-K295),5)</f>
        <v>-500</v>
      </c>
      <c r="N295" s="5"/>
    </row>
    <row r="296" spans="1:14" ht="15.75" outlineLevel="4" thickBot="1">
      <c r="A296" s="1"/>
      <c r="B296" s="1"/>
      <c r="C296" s="1"/>
      <c r="D296" s="1"/>
      <c r="E296" s="1"/>
      <c r="F296" s="1"/>
      <c r="G296" s="1"/>
      <c r="H296" s="1" t="s">
        <v>296</v>
      </c>
      <c r="I296" s="7">
        <v>29119.37</v>
      </c>
      <c r="J296" s="5"/>
      <c r="K296" s="7">
        <v>23443.32</v>
      </c>
      <c r="L296" s="5"/>
      <c r="M296" s="7">
        <f>ROUND((I296-K296),5)</f>
        <v>5676.05</v>
      </c>
      <c r="N296" s="5"/>
    </row>
    <row r="297" spans="1:14" ht="15.75" outlineLevel="3" thickBot="1">
      <c r="A297" s="1"/>
      <c r="B297" s="1"/>
      <c r="C297" s="1"/>
      <c r="D297" s="1"/>
      <c r="E297" s="1"/>
      <c r="F297" s="1"/>
      <c r="G297" s="1" t="s">
        <v>297</v>
      </c>
      <c r="H297" s="1"/>
      <c r="I297" s="8">
        <f>ROUND(SUM(I293:I296),5)</f>
        <v>306945.59999999998</v>
      </c>
      <c r="J297" s="5"/>
      <c r="K297" s="8">
        <f>ROUND(SUM(K293:K296),5)</f>
        <v>260588.58</v>
      </c>
      <c r="L297" s="5"/>
      <c r="M297" s="8">
        <f>ROUND((I297-K297),5)</f>
        <v>46357.02</v>
      </c>
      <c r="N297" s="5"/>
    </row>
    <row r="298" spans="1:14" ht="30" customHeight="1" outlineLevel="2">
      <c r="A298" s="1"/>
      <c r="B298" s="1"/>
      <c r="C298" s="1"/>
      <c r="D298" s="1"/>
      <c r="E298" s="1"/>
      <c r="F298" s="1" t="s">
        <v>298</v>
      </c>
      <c r="G298" s="1"/>
      <c r="H298" s="1"/>
      <c r="I298" s="4">
        <f>ROUND(SUM(I286:I289)+I292+I297,5)</f>
        <v>318771.52</v>
      </c>
      <c r="J298" s="5"/>
      <c r="K298" s="4">
        <f>ROUND(SUM(K286:K289)+K292+K297,5)</f>
        <v>270010.53000000003</v>
      </c>
      <c r="L298" s="5"/>
      <c r="M298" s="4">
        <f>ROUND((I298-K298),5)</f>
        <v>48760.99</v>
      </c>
      <c r="N298" s="5"/>
    </row>
    <row r="299" spans="1:14" ht="30" customHeight="1" outlineLevel="3">
      <c r="A299" s="1"/>
      <c r="B299" s="1"/>
      <c r="C299" s="1"/>
      <c r="D299" s="1"/>
      <c r="E299" s="1"/>
      <c r="F299" s="1" t="s">
        <v>299</v>
      </c>
      <c r="G299" s="1"/>
      <c r="H299" s="1"/>
      <c r="I299" s="4"/>
      <c r="J299" s="5"/>
      <c r="K299" s="4"/>
      <c r="L299" s="5"/>
      <c r="M299" s="4"/>
      <c r="N299" s="5"/>
    </row>
    <row r="300" spans="1:14" ht="15.75" outlineLevel="3" thickBot="1">
      <c r="A300" s="1"/>
      <c r="B300" s="1"/>
      <c r="C300" s="1"/>
      <c r="D300" s="1"/>
      <c r="E300" s="1"/>
      <c r="F300" s="1"/>
      <c r="G300" s="1" t="s">
        <v>300</v>
      </c>
      <c r="H300" s="1"/>
      <c r="I300" s="7">
        <v>0</v>
      </c>
      <c r="J300" s="5"/>
      <c r="K300" s="7">
        <v>12697</v>
      </c>
      <c r="L300" s="5"/>
      <c r="M300" s="7">
        <f>ROUND((I300-K300),5)</f>
        <v>-12697</v>
      </c>
      <c r="N300" s="5"/>
    </row>
    <row r="301" spans="1:14" ht="15.75" outlineLevel="2" thickBot="1">
      <c r="A301" s="1"/>
      <c r="B301" s="1"/>
      <c r="C301" s="1"/>
      <c r="D301" s="1"/>
      <c r="E301" s="1"/>
      <c r="F301" s="1" t="s">
        <v>301</v>
      </c>
      <c r="G301" s="1"/>
      <c r="H301" s="1"/>
      <c r="I301" s="8">
        <f>ROUND(SUM(I299:I300),5)</f>
        <v>0</v>
      </c>
      <c r="J301" s="5"/>
      <c r="K301" s="8">
        <f>ROUND(SUM(K299:K300),5)</f>
        <v>12697</v>
      </c>
      <c r="L301" s="5"/>
      <c r="M301" s="8">
        <f>ROUND((I301-K301),5)</f>
        <v>-12697</v>
      </c>
      <c r="N301" s="5"/>
    </row>
    <row r="302" spans="1:14" ht="30" customHeight="1" outlineLevel="1">
      <c r="A302" s="1"/>
      <c r="B302" s="1"/>
      <c r="C302" s="1"/>
      <c r="D302" s="1"/>
      <c r="E302" s="1" t="s">
        <v>302</v>
      </c>
      <c r="F302" s="1"/>
      <c r="G302" s="1"/>
      <c r="H302" s="1"/>
      <c r="I302" s="4">
        <f>ROUND(I285+I298+I301,5)</f>
        <v>318771.52</v>
      </c>
      <c r="J302" s="5"/>
      <c r="K302" s="4">
        <f>ROUND(K285+K298+K301,5)</f>
        <v>282707.53000000003</v>
      </c>
      <c r="L302" s="5"/>
      <c r="M302" s="4">
        <f>ROUND((I302-K302),5)</f>
        <v>36063.99</v>
      </c>
      <c r="N302" s="5"/>
    </row>
    <row r="303" spans="1:14" ht="30" customHeight="1" outlineLevel="2">
      <c r="A303" s="1"/>
      <c r="B303" s="1"/>
      <c r="C303" s="1"/>
      <c r="D303" s="1"/>
      <c r="E303" s="1" t="s">
        <v>303</v>
      </c>
      <c r="F303" s="1"/>
      <c r="G303" s="1"/>
      <c r="H303" s="1"/>
      <c r="I303" s="4"/>
      <c r="J303" s="5"/>
      <c r="K303" s="4"/>
      <c r="L303" s="5"/>
      <c r="M303" s="4"/>
      <c r="N303" s="5"/>
    </row>
    <row r="304" spans="1:14" outlineLevel="2">
      <c r="A304" s="1"/>
      <c r="B304" s="1"/>
      <c r="C304" s="1"/>
      <c r="D304" s="1"/>
      <c r="E304" s="1"/>
      <c r="F304" s="1" t="s">
        <v>304</v>
      </c>
      <c r="G304" s="1"/>
      <c r="H304" s="1"/>
      <c r="I304" s="4">
        <v>15410.99</v>
      </c>
      <c r="J304" s="5"/>
      <c r="K304" s="4">
        <v>4657.0600000000004</v>
      </c>
      <c r="L304" s="5"/>
      <c r="M304" s="4">
        <f>ROUND((I304-K304),5)</f>
        <v>10753.93</v>
      </c>
      <c r="N304" s="5"/>
    </row>
    <row r="305" spans="1:14" outlineLevel="2">
      <c r="A305" s="1"/>
      <c r="B305" s="1"/>
      <c r="C305" s="1"/>
      <c r="D305" s="1"/>
      <c r="E305" s="1"/>
      <c r="F305" s="1" t="s">
        <v>305</v>
      </c>
      <c r="G305" s="1"/>
      <c r="H305" s="1"/>
      <c r="I305" s="4">
        <v>0</v>
      </c>
      <c r="J305" s="5"/>
      <c r="K305" s="4">
        <v>0</v>
      </c>
      <c r="L305" s="5"/>
      <c r="M305" s="4">
        <f>ROUND((I305-K305),5)</f>
        <v>0</v>
      </c>
      <c r="N305" s="5"/>
    </row>
    <row r="306" spans="1:14" ht="15.75" outlineLevel="2" thickBot="1">
      <c r="A306" s="1"/>
      <c r="B306" s="1"/>
      <c r="C306" s="1"/>
      <c r="D306" s="1"/>
      <c r="E306" s="1"/>
      <c r="F306" s="1" t="s">
        <v>306</v>
      </c>
      <c r="G306" s="1"/>
      <c r="H306" s="1"/>
      <c r="I306" s="7">
        <v>0</v>
      </c>
      <c r="J306" s="5"/>
      <c r="K306" s="7">
        <v>61189.8</v>
      </c>
      <c r="L306" s="5"/>
      <c r="M306" s="7">
        <f>ROUND((I306-K306),5)</f>
        <v>-61189.8</v>
      </c>
      <c r="N306" s="5"/>
    </row>
    <row r="307" spans="1:14" ht="15.75" outlineLevel="1" thickBot="1">
      <c r="A307" s="1"/>
      <c r="B307" s="1"/>
      <c r="C307" s="1"/>
      <c r="D307" s="1"/>
      <c r="E307" s="1" t="s">
        <v>307</v>
      </c>
      <c r="F307" s="1"/>
      <c r="G307" s="1"/>
      <c r="H307" s="1"/>
      <c r="I307" s="9">
        <f>ROUND(SUM(I303:I306),5)</f>
        <v>15410.99</v>
      </c>
      <c r="J307" s="5"/>
      <c r="K307" s="9">
        <f>ROUND(SUM(K303:K306),5)</f>
        <v>65846.86</v>
      </c>
      <c r="L307" s="5"/>
      <c r="M307" s="9">
        <f>ROUND((I307-K307),5)</f>
        <v>-50435.87</v>
      </c>
      <c r="N307" s="5"/>
    </row>
    <row r="308" spans="1:14" ht="30" customHeight="1" thickBot="1">
      <c r="A308" s="1"/>
      <c r="B308" s="1"/>
      <c r="C308" s="1"/>
      <c r="D308" s="1" t="s">
        <v>308</v>
      </c>
      <c r="E308" s="1"/>
      <c r="F308" s="1"/>
      <c r="G308" s="1"/>
      <c r="H308" s="1"/>
      <c r="I308" s="8">
        <f>ROUND(I80+I132+I174+I211+I232+I259+I276+I284+I302+I307,5)</f>
        <v>2033356.79</v>
      </c>
      <c r="J308" s="5"/>
      <c r="K308" s="8">
        <f>ROUND(K80+K132+K174+K211+K232+K259+K276+K284+K302+K307,5)</f>
        <v>1824162.98</v>
      </c>
      <c r="L308" s="5"/>
      <c r="M308" s="8">
        <f>ROUND((I308-K308),5)</f>
        <v>209193.81</v>
      </c>
      <c r="N308" s="5"/>
    </row>
    <row r="309" spans="1:14" ht="30" customHeight="1">
      <c r="A309" s="1"/>
      <c r="B309" s="1" t="s">
        <v>309</v>
      </c>
      <c r="C309" s="1"/>
      <c r="D309" s="1"/>
      <c r="E309" s="1"/>
      <c r="F309" s="1"/>
      <c r="G309" s="1"/>
      <c r="H309" s="1"/>
      <c r="I309" s="4">
        <f>ROUND(I3+I79-I308,5)</f>
        <v>215744.9</v>
      </c>
      <c r="J309" s="5"/>
      <c r="K309" s="4">
        <f>ROUND(K3+K79-K308,5)</f>
        <v>413107.31</v>
      </c>
      <c r="L309" s="5"/>
      <c r="M309" s="4">
        <f>ROUND((I309-K309),5)</f>
        <v>-197362.41</v>
      </c>
      <c r="N309" s="5"/>
    </row>
    <row r="310" spans="1:14" ht="30" customHeight="1" outlineLevel="1">
      <c r="A310" s="1"/>
      <c r="B310" s="1" t="s">
        <v>310</v>
      </c>
      <c r="C310" s="1"/>
      <c r="D310" s="1"/>
      <c r="E310" s="1"/>
      <c r="F310" s="1"/>
      <c r="G310" s="1"/>
      <c r="H310" s="1"/>
      <c r="I310" s="4"/>
      <c r="J310" s="5"/>
      <c r="K310" s="4"/>
      <c r="L310" s="5"/>
      <c r="M310" s="4"/>
      <c r="N310" s="5"/>
    </row>
    <row r="311" spans="1:14" outlineLevel="2">
      <c r="A311" s="1"/>
      <c r="B311" s="1"/>
      <c r="C311" s="1" t="s">
        <v>311</v>
      </c>
      <c r="D311" s="1"/>
      <c r="E311" s="1"/>
      <c r="F311" s="1"/>
      <c r="G311" s="1"/>
      <c r="H311" s="1"/>
      <c r="I311" s="4"/>
      <c r="J311" s="5"/>
      <c r="K311" s="4"/>
      <c r="L311" s="5"/>
      <c r="M311" s="4"/>
      <c r="N311" s="5"/>
    </row>
    <row r="312" spans="1:14" outlineLevel="3">
      <c r="A312" s="1"/>
      <c r="B312" s="1"/>
      <c r="C312" s="1"/>
      <c r="D312" s="1" t="s">
        <v>312</v>
      </c>
      <c r="E312" s="1"/>
      <c r="F312" s="1"/>
      <c r="G312" s="1"/>
      <c r="H312" s="1"/>
      <c r="I312" s="4"/>
      <c r="J312" s="5"/>
      <c r="K312" s="4"/>
      <c r="L312" s="5"/>
      <c r="M312" s="4"/>
      <c r="N312" s="5"/>
    </row>
    <row r="313" spans="1:14" outlineLevel="3">
      <c r="A313" s="1"/>
      <c r="B313" s="1"/>
      <c r="C313" s="1"/>
      <c r="D313" s="1"/>
      <c r="E313" s="1" t="s">
        <v>313</v>
      </c>
      <c r="F313" s="1"/>
      <c r="G313" s="1"/>
      <c r="H313" s="1"/>
      <c r="I313" s="4">
        <v>0</v>
      </c>
      <c r="J313" s="5"/>
      <c r="K313" s="4">
        <v>-20</v>
      </c>
      <c r="L313" s="5"/>
      <c r="M313" s="4">
        <f>ROUND((I313-K313),5)</f>
        <v>20</v>
      </c>
      <c r="N313" s="5"/>
    </row>
    <row r="314" spans="1:14" ht="15.75" outlineLevel="3" thickBot="1">
      <c r="A314" s="1"/>
      <c r="B314" s="1"/>
      <c r="C314" s="1"/>
      <c r="D314" s="1"/>
      <c r="E314" s="1" t="s">
        <v>314</v>
      </c>
      <c r="F314" s="1"/>
      <c r="G314" s="1"/>
      <c r="H314" s="1"/>
      <c r="I314" s="6">
        <v>0</v>
      </c>
      <c r="J314" s="5"/>
      <c r="K314" s="6">
        <v>300</v>
      </c>
      <c r="L314" s="5"/>
      <c r="M314" s="6">
        <f>ROUND((I314-K314),5)</f>
        <v>-300</v>
      </c>
      <c r="N314" s="5"/>
    </row>
    <row r="315" spans="1:14" outlineLevel="2">
      <c r="A315" s="1"/>
      <c r="B315" s="1"/>
      <c r="C315" s="1"/>
      <c r="D315" s="1" t="s">
        <v>315</v>
      </c>
      <c r="E315" s="1"/>
      <c r="F315" s="1"/>
      <c r="G315" s="1"/>
      <c r="H315" s="1"/>
      <c r="I315" s="4">
        <f>ROUND(SUM(I312:I314),5)</f>
        <v>0</v>
      </c>
      <c r="J315" s="5"/>
      <c r="K315" s="4">
        <f>ROUND(SUM(K312:K314),5)</f>
        <v>280</v>
      </c>
      <c r="L315" s="5"/>
      <c r="M315" s="4">
        <f>ROUND((I315-K315),5)</f>
        <v>-280</v>
      </c>
      <c r="N315" s="5"/>
    </row>
    <row r="316" spans="1:14" ht="30" customHeight="1" outlineLevel="3">
      <c r="A316" s="1"/>
      <c r="B316" s="1"/>
      <c r="C316" s="1"/>
      <c r="D316" s="1" t="s">
        <v>316</v>
      </c>
      <c r="E316" s="1"/>
      <c r="F316" s="1"/>
      <c r="G316" s="1"/>
      <c r="H316" s="1"/>
      <c r="I316" s="4"/>
      <c r="J316" s="5"/>
      <c r="K316" s="4"/>
      <c r="L316" s="5"/>
      <c r="M316" s="4"/>
      <c r="N316" s="5"/>
    </row>
    <row r="317" spans="1:14" ht="15.75" outlineLevel="3" thickBot="1">
      <c r="A317" s="1"/>
      <c r="B317" s="1"/>
      <c r="C317" s="1"/>
      <c r="D317" s="1"/>
      <c r="E317" s="1" t="s">
        <v>317</v>
      </c>
      <c r="F317" s="1"/>
      <c r="G317" s="1"/>
      <c r="H317" s="1"/>
      <c r="I317" s="7">
        <v>250</v>
      </c>
      <c r="J317" s="5"/>
      <c r="K317" s="7">
        <v>1000</v>
      </c>
      <c r="L317" s="5"/>
      <c r="M317" s="7">
        <f>ROUND((I317-K317),5)</f>
        <v>-750</v>
      </c>
      <c r="N317" s="5"/>
    </row>
    <row r="318" spans="1:14" ht="15.75" outlineLevel="2" thickBot="1">
      <c r="A318" s="1"/>
      <c r="B318" s="1"/>
      <c r="C318" s="1"/>
      <c r="D318" s="1" t="s">
        <v>318</v>
      </c>
      <c r="E318" s="1"/>
      <c r="F318" s="1"/>
      <c r="G318" s="1"/>
      <c r="H318" s="1"/>
      <c r="I318" s="8">
        <f>ROUND(SUM(I316:I317),5)</f>
        <v>250</v>
      </c>
      <c r="J318" s="5"/>
      <c r="K318" s="8">
        <f>ROUND(SUM(K316:K317),5)</f>
        <v>1000</v>
      </c>
      <c r="L318" s="5"/>
      <c r="M318" s="8">
        <f>ROUND((I318-K318),5)</f>
        <v>-750</v>
      </c>
      <c r="N318" s="5"/>
    </row>
    <row r="319" spans="1:14" ht="30" customHeight="1" outlineLevel="1">
      <c r="A319" s="1"/>
      <c r="B319" s="1"/>
      <c r="C319" s="1" t="s">
        <v>319</v>
      </c>
      <c r="D319" s="1"/>
      <c r="E319" s="1"/>
      <c r="F319" s="1"/>
      <c r="G319" s="1"/>
      <c r="H319" s="1"/>
      <c r="I319" s="4">
        <f>ROUND(I311+I315+I318,5)</f>
        <v>250</v>
      </c>
      <c r="J319" s="5"/>
      <c r="K319" s="4">
        <f>ROUND(K311+K315+K318,5)</f>
        <v>1280</v>
      </c>
      <c r="L319" s="5"/>
      <c r="M319" s="4">
        <f>ROUND((I319-K319),5)</f>
        <v>-1030</v>
      </c>
      <c r="N319" s="5"/>
    </row>
    <row r="320" spans="1:14" ht="30" customHeight="1" outlineLevel="2">
      <c r="A320" s="1"/>
      <c r="B320" s="1"/>
      <c r="C320" s="1" t="s">
        <v>320</v>
      </c>
      <c r="D320" s="1"/>
      <c r="E320" s="1"/>
      <c r="F320" s="1"/>
      <c r="G320" s="1"/>
      <c r="H320" s="1"/>
      <c r="I320" s="4"/>
      <c r="J320" s="5"/>
      <c r="K320" s="4"/>
      <c r="L320" s="5"/>
      <c r="M320" s="4"/>
      <c r="N320" s="5"/>
    </row>
    <row r="321" spans="1:14" outlineLevel="2">
      <c r="A321" s="1"/>
      <c r="B321" s="1"/>
      <c r="C321" s="1"/>
      <c r="D321" s="1" t="s">
        <v>321</v>
      </c>
      <c r="E321" s="1"/>
      <c r="F321" s="1"/>
      <c r="G321" s="1"/>
      <c r="H321" s="1"/>
      <c r="I321" s="4">
        <v>0</v>
      </c>
      <c r="J321" s="5"/>
      <c r="K321" s="4">
        <v>1961</v>
      </c>
      <c r="L321" s="5"/>
      <c r="M321" s="4">
        <f>ROUND((I321-K321),5)</f>
        <v>-1961</v>
      </c>
      <c r="N321" s="5"/>
    </row>
    <row r="322" spans="1:14" ht="15.75" outlineLevel="2" thickBot="1">
      <c r="A322" s="1"/>
      <c r="B322" s="1"/>
      <c r="C322" s="1"/>
      <c r="D322" s="1" t="s">
        <v>322</v>
      </c>
      <c r="E322" s="1"/>
      <c r="F322" s="1"/>
      <c r="G322" s="1"/>
      <c r="H322" s="1"/>
      <c r="I322" s="7">
        <v>0</v>
      </c>
      <c r="J322" s="5"/>
      <c r="K322" s="7">
        <v>460.5</v>
      </c>
      <c r="L322" s="5"/>
      <c r="M322" s="7">
        <f>ROUND((I322-K322),5)</f>
        <v>-460.5</v>
      </c>
      <c r="N322" s="5"/>
    </row>
    <row r="323" spans="1:14" ht="15.75" outlineLevel="1" thickBot="1">
      <c r="A323" s="1"/>
      <c r="B323" s="1"/>
      <c r="C323" s="1" t="s">
        <v>323</v>
      </c>
      <c r="D323" s="1"/>
      <c r="E323" s="1"/>
      <c r="F323" s="1"/>
      <c r="G323" s="1"/>
      <c r="H323" s="1"/>
      <c r="I323" s="9">
        <f>ROUND(SUM(I320:I322),5)</f>
        <v>0</v>
      </c>
      <c r="J323" s="5"/>
      <c r="K323" s="9">
        <f>ROUND(SUM(K320:K322),5)</f>
        <v>2421.5</v>
      </c>
      <c r="L323" s="5"/>
      <c r="M323" s="9">
        <f>ROUND((I323-K323),5)</f>
        <v>-2421.5</v>
      </c>
      <c r="N323" s="5"/>
    </row>
    <row r="324" spans="1:14" ht="30" customHeight="1" thickBot="1">
      <c r="A324" s="1"/>
      <c r="B324" s="1" t="s">
        <v>324</v>
      </c>
      <c r="C324" s="1"/>
      <c r="D324" s="1"/>
      <c r="E324" s="1"/>
      <c r="F324" s="1"/>
      <c r="G324" s="1"/>
      <c r="H324" s="1"/>
      <c r="I324" s="9">
        <f>ROUND(I310+I319-I323,5)</f>
        <v>250</v>
      </c>
      <c r="J324" s="5"/>
      <c r="K324" s="9">
        <f>ROUND(K310+K319-K323,5)</f>
        <v>-1141.5</v>
      </c>
      <c r="L324" s="5"/>
      <c r="M324" s="9">
        <f>ROUND((I324-K324),5)</f>
        <v>1391.5</v>
      </c>
      <c r="N324" s="5"/>
    </row>
    <row r="325" spans="1:14" s="11" customFormat="1" ht="30" customHeight="1" thickBot="1">
      <c r="A325" s="1" t="s">
        <v>325</v>
      </c>
      <c r="B325" s="1"/>
      <c r="C325" s="1"/>
      <c r="D325" s="1"/>
      <c r="E325" s="1"/>
      <c r="F325" s="1"/>
      <c r="G325" s="1"/>
      <c r="H325" s="1"/>
      <c r="I325" s="10">
        <f>ROUND(I309+I324,5)</f>
        <v>215994.9</v>
      </c>
      <c r="J325" s="1"/>
      <c r="K325" s="10">
        <f>ROUND(K309+K324,5)</f>
        <v>411965.81</v>
      </c>
      <c r="L325" s="1"/>
      <c r="M325" s="10">
        <f>ROUND((I325-K325),5)</f>
        <v>-195970.91</v>
      </c>
      <c r="N325" s="1"/>
    </row>
    <row r="326" spans="1:14" ht="15.75" thickTop="1"/>
  </sheetData>
  <pageMargins left="0.7" right="0.7" top="0.75" bottom="0.75" header="0.25" footer="0.3"/>
  <pageSetup orientation="portrait" r:id="rId1"/>
  <headerFooter>
    <oddHeader>&amp;L&amp;"Arial,Bold"&amp;8 12:46 PM
&amp;"Arial,Bold"&amp;8 08/26/14
&amp;"Arial,Bold"&amp;8 Accrual Basis&amp;C&amp;"Arial,Bold"&amp;12 Town of Dewey Beach
&amp;"Arial,Bold"&amp;14 Profit &amp;&amp; Loss Prev Year Comparison
&amp;"Arial,Bold"&amp;10 April through November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dcterms:created xsi:type="dcterms:W3CDTF">2014-08-26T16:46:15Z</dcterms:created>
  <dcterms:modified xsi:type="dcterms:W3CDTF">2014-08-26T16:47:15Z</dcterms:modified>
</cp:coreProperties>
</file>