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80"/>
  </bookViews>
  <sheets>
    <sheet name="Sheet1" sheetId="1" r:id="rId1"/>
    <sheet name="Sheet2" sheetId="2" state="hidden" r:id="rId2"/>
    <sheet name="Sheet3" sheetId="3" state="hidden" r:id="rId3"/>
  </sheets>
  <definedNames>
    <definedName name="_xlnm.Print_Titles" localSheetId="0">Sheet1!$A:$H,Sheet1!$1:$2</definedName>
  </definedNames>
  <calcPr calcId="125725"/>
</workbook>
</file>

<file path=xl/calcChain.xml><?xml version="1.0" encoding="utf-8"?>
<calcChain xmlns="http://schemas.openxmlformats.org/spreadsheetml/2006/main">
  <c r="K279" i="1"/>
  <c r="I279"/>
  <c r="M278"/>
  <c r="M277"/>
  <c r="M276"/>
  <c r="M275"/>
  <c r="M274"/>
  <c r="M273"/>
  <c r="M272"/>
  <c r="M271"/>
  <c r="M270"/>
  <c r="K267"/>
  <c r="M267" s="1"/>
  <c r="I267"/>
  <c r="M266"/>
  <c r="M265"/>
  <c r="K263"/>
  <c r="I263"/>
  <c r="M262"/>
  <c r="M261"/>
  <c r="M260"/>
  <c r="M259"/>
  <c r="M258"/>
  <c r="K256"/>
  <c r="I256"/>
  <c r="M255"/>
  <c r="M254"/>
  <c r="M253"/>
  <c r="M252"/>
  <c r="M251"/>
  <c r="M250"/>
  <c r="M249"/>
  <c r="M248"/>
  <c r="M247"/>
  <c r="M246"/>
  <c r="K244"/>
  <c r="I244"/>
  <c r="M244" s="1"/>
  <c r="M243"/>
  <c r="M242"/>
  <c r="M241"/>
  <c r="M240"/>
  <c r="M239"/>
  <c r="M238"/>
  <c r="M232"/>
  <c r="K231"/>
  <c r="I231"/>
  <c r="M230"/>
  <c r="M229"/>
  <c r="M228"/>
  <c r="K224"/>
  <c r="K225" s="1"/>
  <c r="K226" s="1"/>
  <c r="I224"/>
  <c r="M223"/>
  <c r="M222"/>
  <c r="M221"/>
  <c r="K219"/>
  <c r="M219" s="1"/>
  <c r="I219"/>
  <c r="M218"/>
  <c r="M216"/>
  <c r="M215"/>
  <c r="M214"/>
  <c r="K210"/>
  <c r="I210"/>
  <c r="M209"/>
  <c r="M208"/>
  <c r="K206"/>
  <c r="I206"/>
  <c r="M206" s="1"/>
  <c r="M205"/>
  <c r="M203"/>
  <c r="K200"/>
  <c r="M200" s="1"/>
  <c r="I200"/>
  <c r="M199"/>
  <c r="K197"/>
  <c r="I197"/>
  <c r="M196"/>
  <c r="M195"/>
  <c r="M194"/>
  <c r="K192"/>
  <c r="K201" s="1"/>
  <c r="I192"/>
  <c r="M191"/>
  <c r="M190"/>
  <c r="M189"/>
  <c r="M187"/>
  <c r="K183"/>
  <c r="I183"/>
  <c r="M183" s="1"/>
  <c r="M182"/>
  <c r="K180"/>
  <c r="K184" s="1"/>
  <c r="K185" s="1"/>
  <c r="I180"/>
  <c r="M179"/>
  <c r="M178"/>
  <c r="M177"/>
  <c r="K175"/>
  <c r="I175"/>
  <c r="M174"/>
  <c r="M173"/>
  <c r="M171"/>
  <c r="M170"/>
  <c r="M169"/>
  <c r="K164"/>
  <c r="I164"/>
  <c r="M164" s="1"/>
  <c r="M163"/>
  <c r="M162"/>
  <c r="K160"/>
  <c r="K165" s="1"/>
  <c r="K166" s="1"/>
  <c r="I160"/>
  <c r="I165" s="1"/>
  <c r="M159"/>
  <c r="M158"/>
  <c r="M157"/>
  <c r="M156"/>
  <c r="M154"/>
  <c r="M153"/>
  <c r="K148"/>
  <c r="I148"/>
  <c r="M148" s="1"/>
  <c r="M147"/>
  <c r="M146"/>
  <c r="K144"/>
  <c r="M144" s="1"/>
  <c r="I144"/>
  <c r="M143"/>
  <c r="M142"/>
  <c r="M141"/>
  <c r="K139"/>
  <c r="I139"/>
  <c r="M138"/>
  <c r="M137"/>
  <c r="K135"/>
  <c r="I135"/>
  <c r="M134"/>
  <c r="M133"/>
  <c r="M132"/>
  <c r="M130"/>
  <c r="M129"/>
  <c r="M128"/>
  <c r="M127"/>
  <c r="M126"/>
  <c r="M125"/>
  <c r="K120"/>
  <c r="I120"/>
  <c r="M120" s="1"/>
  <c r="M119"/>
  <c r="M118"/>
  <c r="K116"/>
  <c r="I116"/>
  <c r="M115"/>
  <c r="M114"/>
  <c r="M113"/>
  <c r="M112"/>
  <c r="M111"/>
  <c r="M110"/>
  <c r="K108"/>
  <c r="I108"/>
  <c r="M107"/>
  <c r="M106"/>
  <c r="K104"/>
  <c r="I104"/>
  <c r="M104" s="1"/>
  <c r="M103"/>
  <c r="M102"/>
  <c r="M101"/>
  <c r="M100"/>
  <c r="M98"/>
  <c r="M97"/>
  <c r="M96"/>
  <c r="M95"/>
  <c r="M94"/>
  <c r="K89"/>
  <c r="I89"/>
  <c r="M88"/>
  <c r="M87"/>
  <c r="K85"/>
  <c r="I85"/>
  <c r="M84"/>
  <c r="M83"/>
  <c r="M82"/>
  <c r="M81"/>
  <c r="K79"/>
  <c r="I79"/>
  <c r="M79" s="1"/>
  <c r="M78"/>
  <c r="M77"/>
  <c r="K75"/>
  <c r="I75"/>
  <c r="M75" s="1"/>
  <c r="M74"/>
  <c r="M73"/>
  <c r="M72"/>
  <c r="M71"/>
  <c r="M70"/>
  <c r="M68"/>
  <c r="M67"/>
  <c r="M66"/>
  <c r="M65"/>
  <c r="M64"/>
  <c r="M63"/>
  <c r="M62"/>
  <c r="M61"/>
  <c r="M60"/>
  <c r="M59"/>
  <c r="M58"/>
  <c r="M57"/>
  <c r="M56"/>
  <c r="M55"/>
  <c r="M48"/>
  <c r="K47"/>
  <c r="I47"/>
  <c r="M46"/>
  <c r="M45"/>
  <c r="M44"/>
  <c r="M43"/>
  <c r="M42"/>
  <c r="M41"/>
  <c r="M40"/>
  <c r="M39"/>
  <c r="M38"/>
  <c r="M37"/>
  <c r="M36"/>
  <c r="M34"/>
  <c r="M33"/>
  <c r="M32"/>
  <c r="M31"/>
  <c r="M30"/>
  <c r="M29"/>
  <c r="M28"/>
  <c r="M27"/>
  <c r="M26"/>
  <c r="M25"/>
  <c r="M24"/>
  <c r="M23"/>
  <c r="M22"/>
  <c r="K21"/>
  <c r="I21"/>
  <c r="M21" s="1"/>
  <c r="M20"/>
  <c r="M19"/>
  <c r="M17"/>
  <c r="M16"/>
  <c r="M15"/>
  <c r="M14"/>
  <c r="K13"/>
  <c r="I13"/>
  <c r="M13" s="1"/>
  <c r="M12"/>
  <c r="M11"/>
  <c r="M10"/>
  <c r="M9"/>
  <c r="M7"/>
  <c r="M6"/>
  <c r="I211" l="1"/>
  <c r="M211" s="1"/>
  <c r="M175"/>
  <c r="I268"/>
  <c r="I280" s="1"/>
  <c r="M280" s="1"/>
  <c r="I225"/>
  <c r="M225" s="1"/>
  <c r="I201"/>
  <c r="M201" s="1"/>
  <c r="M197"/>
  <c r="I184"/>
  <c r="M184" s="1"/>
  <c r="M231"/>
  <c r="M263"/>
  <c r="M279"/>
  <c r="M47"/>
  <c r="M85"/>
  <c r="M89"/>
  <c r="K121"/>
  <c r="K122" s="1"/>
  <c r="M108"/>
  <c r="M116"/>
  <c r="M135"/>
  <c r="M139"/>
  <c r="M160"/>
  <c r="M180"/>
  <c r="K211"/>
  <c r="M210"/>
  <c r="M224"/>
  <c r="K149"/>
  <c r="K150" s="1"/>
  <c r="K233" s="1"/>
  <c r="K234" s="1"/>
  <c r="K281" s="1"/>
  <c r="K49"/>
  <c r="K50" s="1"/>
  <c r="K51" s="1"/>
  <c r="K90"/>
  <c r="K91" s="1"/>
  <c r="K268"/>
  <c r="K280" s="1"/>
  <c r="I226"/>
  <c r="M226" s="1"/>
  <c r="I166"/>
  <c r="M166" s="1"/>
  <c r="M165"/>
  <c r="I121"/>
  <c r="I149"/>
  <c r="M192"/>
  <c r="M256"/>
  <c r="I49"/>
  <c r="I90"/>
  <c r="I185" l="1"/>
  <c r="M185" s="1"/>
  <c r="M268"/>
  <c r="I122"/>
  <c r="M122" s="1"/>
  <c r="M121"/>
  <c r="M90"/>
  <c r="I91"/>
  <c r="M49"/>
  <c r="I50"/>
  <c r="I150"/>
  <c r="M150" s="1"/>
  <c r="M149"/>
  <c r="I51" l="1"/>
  <c r="M50"/>
  <c r="I233"/>
  <c r="M233" s="1"/>
  <c r="M91"/>
  <c r="M51" l="1"/>
  <c r="I234"/>
  <c r="I281" l="1"/>
  <c r="M281" s="1"/>
  <c r="M234"/>
</calcChain>
</file>

<file path=xl/sharedStrings.xml><?xml version="1.0" encoding="utf-8"?>
<sst xmlns="http://schemas.openxmlformats.org/spreadsheetml/2006/main" count="282" uniqueCount="282">
  <si>
    <t>Apr - Oct 14</t>
  </si>
  <si>
    <t>Apr - Oct 13</t>
  </si>
  <si>
    <t>$ Change</t>
  </si>
  <si>
    <t>Ordinary Income/Expense</t>
  </si>
  <si>
    <t>Income</t>
  </si>
  <si>
    <t>400 · Operating Income</t>
  </si>
  <si>
    <t>4010010 · Transfer Tax Income</t>
  </si>
  <si>
    <t>4010015 · Accommodation Tax</t>
  </si>
  <si>
    <t>4010019 · Business Licenses</t>
  </si>
  <si>
    <t>4010020 · Bus Lic-Rental</t>
  </si>
  <si>
    <t>4010025 · Bus Lic-Comm Rental</t>
  </si>
  <si>
    <t>4010030 · Bus Lic-Comm</t>
  </si>
  <si>
    <t>4010040 · Bus Lic-Real Estate</t>
  </si>
  <si>
    <t>Total 4010019 · Business Licenses</t>
  </si>
  <si>
    <t>4010100 · Cable TV Franchise</t>
  </si>
  <si>
    <t>4010110 · Beach Concession Contract</t>
  </si>
  <si>
    <t>4010120 · Beach Fire Permits</t>
  </si>
  <si>
    <t>4010140 · Towing Contract Income</t>
  </si>
  <si>
    <t>4010999 · Parking Permits</t>
  </si>
  <si>
    <t>4011000 · Parking Permits - Seasonal</t>
  </si>
  <si>
    <t>4011010 · Parking Permits - Daily</t>
  </si>
  <si>
    <t>Total 4010999 · Parking Permits</t>
  </si>
  <si>
    <t>4011050 · Parking Meters</t>
  </si>
  <si>
    <t>4014000 · Parking Fines</t>
  </si>
  <si>
    <t>4014005 · Vehicle Booting Fee</t>
  </si>
  <si>
    <t>4014010 · Delinq. Parking Fines</t>
  </si>
  <si>
    <t>4014020 · Delinq. Civil Summons</t>
  </si>
  <si>
    <t>4014100 · Town Ord Fines &amp; Court</t>
  </si>
  <si>
    <t>4014110 · Traffic Fines</t>
  </si>
  <si>
    <t>4014300 · Capias/Contempt Charges</t>
  </si>
  <si>
    <t>4014310 · Appearance Bond</t>
  </si>
  <si>
    <t>4014400 · Traff Fines -  Other Courts</t>
  </si>
  <si>
    <t>4014414 · Ord Fines - Other Courts</t>
  </si>
  <si>
    <t>4016010 · Bldg Permit Fees</t>
  </si>
  <si>
    <t>4016040 · Marketing Donations</t>
  </si>
  <si>
    <t>8010000 · Other Fines and Revenue</t>
  </si>
  <si>
    <t>4016060 · Public Hearing Fees</t>
  </si>
  <si>
    <t>8010050 · Bus&amp; Rental License Fines</t>
  </si>
  <si>
    <t>8010100 · Gain/Loss Sale of Equipment</t>
  </si>
  <si>
    <t>8010210 · Interest Income</t>
  </si>
  <si>
    <t>8010211 · Investment Income</t>
  </si>
  <si>
    <t>8010230 · ATM Income</t>
  </si>
  <si>
    <t>8010300 · Copies</t>
  </si>
  <si>
    <t>8010330 · Police/Court Reports</t>
  </si>
  <si>
    <t>8010380 · Dog Licenses</t>
  </si>
  <si>
    <t>8010386 · Misc Income</t>
  </si>
  <si>
    <t>8010400 · Notary Fee</t>
  </si>
  <si>
    <t>Total 8010000 · Other Fines and Revenue</t>
  </si>
  <si>
    <t>400 · Operating Income - Other</t>
  </si>
  <si>
    <t>Total 400 · Operating Income</t>
  </si>
  <si>
    <t>Total Income</t>
  </si>
  <si>
    <t>Gross Profit</t>
  </si>
  <si>
    <t>Expense</t>
  </si>
  <si>
    <t>601 · Administrative</t>
  </si>
  <si>
    <t>60101 · Administrative Operating</t>
  </si>
  <si>
    <t>6010080 · Professional Fee</t>
  </si>
  <si>
    <t>6010201 · Bank &amp; Credit Card  Charges</t>
  </si>
  <si>
    <t>6010204 · Election Expenses</t>
  </si>
  <si>
    <t>6010205 · Commissioners/Committee Expense</t>
  </si>
  <si>
    <t>6010210 · Misc</t>
  </si>
  <si>
    <t>6010214 · Donations</t>
  </si>
  <si>
    <t>6010215 · Collection Agy Fees</t>
  </si>
  <si>
    <t>6010220 · Bank Fees- Transfer Tax</t>
  </si>
  <si>
    <t>6010223 · Code Update</t>
  </si>
  <si>
    <t>6010265 · Lawsuit Legal Fees</t>
  </si>
  <si>
    <t>6010300 · Audit Fees</t>
  </si>
  <si>
    <t>6010310 · Legal Fees-Regular</t>
  </si>
  <si>
    <t>6012003 · Beach/Marketing Events</t>
  </si>
  <si>
    <t>6012005 · IT/Communications</t>
  </si>
  <si>
    <t>601A · Administrative</t>
  </si>
  <si>
    <t>6010070 · Insurance</t>
  </si>
  <si>
    <t>6010100 · Legal Ads</t>
  </si>
  <si>
    <t>6010150 · Telephone</t>
  </si>
  <si>
    <t>6010160 · Postage</t>
  </si>
  <si>
    <t>6010180 · Supplies</t>
  </si>
  <si>
    <t>Total 601A · Administrative</t>
  </si>
  <si>
    <t>601B · Building Expenses</t>
  </si>
  <si>
    <t>6010130 · Building Maintenance &amp; Supplies</t>
  </si>
  <si>
    <t>6010500 · All Utilities</t>
  </si>
  <si>
    <t>Total 601B · Building Expenses</t>
  </si>
  <si>
    <t>601P · Payroll &amp; HR Expenses</t>
  </si>
  <si>
    <t>6010010 · Salary &amp; Wages</t>
  </si>
  <si>
    <t>6010020 · Employee Benefits</t>
  </si>
  <si>
    <t>6010050 · Payroll Taxes</t>
  </si>
  <si>
    <t>6010200 · Pension</t>
  </si>
  <si>
    <t>Total 601P · Payroll &amp; HR Expenses</t>
  </si>
  <si>
    <t>601V · Vehicle Expenses</t>
  </si>
  <si>
    <t>6010120 · Gas Reimb./Maint./Repairs</t>
  </si>
  <si>
    <t>6010192 · Town Mgr Auto Lease</t>
  </si>
  <si>
    <t>Total 601V · Vehicle Expenses</t>
  </si>
  <si>
    <t>Total 60101 · Administrative Operating</t>
  </si>
  <si>
    <t>Total 601 · Administrative</t>
  </si>
  <si>
    <t>602 · Police</t>
  </si>
  <si>
    <t>60201 · Police Operating</t>
  </si>
  <si>
    <t>6020030 · Uniforms</t>
  </si>
  <si>
    <t>6020065 · Equipment Maintenance &amp; Supply</t>
  </si>
  <si>
    <t>6020080 · Professional  Fees</t>
  </si>
  <si>
    <t>6020210 · Misc</t>
  </si>
  <si>
    <t>6020250 · Drug Testing</t>
  </si>
  <si>
    <t>602A · Administrative Public Safety</t>
  </si>
  <si>
    <t>6020070 · Insurance</t>
  </si>
  <si>
    <t>6020150 · Telephone</t>
  </si>
  <si>
    <t>6020160 · Postage</t>
  </si>
  <si>
    <t>6020180 · Supplies</t>
  </si>
  <si>
    <t>Total 602A · Administrative Public Safety</t>
  </si>
  <si>
    <t>602B · Building Expense</t>
  </si>
  <si>
    <t>6020130 · Building Maintenance &amp; Supplies</t>
  </si>
  <si>
    <t>6020500 · All Utilities</t>
  </si>
  <si>
    <t>Total 602B · Building Expense</t>
  </si>
  <si>
    <t>602P · Payroll &amp; HR Expenses</t>
  </si>
  <si>
    <t>6020010 · Salary &amp; Wages</t>
  </si>
  <si>
    <t>6020020 · Employee Benefits</t>
  </si>
  <si>
    <t>6020050 · Payroll Taxes</t>
  </si>
  <si>
    <t>6020059 · Payroll Funds Received</t>
  </si>
  <si>
    <t>6020191 · Pension</t>
  </si>
  <si>
    <t>6020192 · Pension Funds Received</t>
  </si>
  <si>
    <t>Total 602P · Payroll &amp; HR Expenses</t>
  </si>
  <si>
    <t>602V · Vehicle Expenses</t>
  </si>
  <si>
    <t>6020110 · Gasoline &amp; Mileage Reimb</t>
  </si>
  <si>
    <t>6020120 · Auto Maintenance &amp; Repairs</t>
  </si>
  <si>
    <t>Total 602V · Vehicle Expenses</t>
  </si>
  <si>
    <t>Total 60201 · Police Operating</t>
  </si>
  <si>
    <t>Total 602 · Police</t>
  </si>
  <si>
    <t>603 · Street &amp; Highway</t>
  </si>
  <si>
    <t>60301 · Street &amp; Hwy Operating</t>
  </si>
  <si>
    <t>6030170 · Trash</t>
  </si>
  <si>
    <t>6030190 · Maintenance &amp; Supplies</t>
  </si>
  <si>
    <t>6030210 · Misc</t>
  </si>
  <si>
    <t>6030610 · Street Signs</t>
  </si>
  <si>
    <t>6030640 · Parking Meter/Permit  Expenses</t>
  </si>
  <si>
    <t>6030650 · Street Sweeping / Snow Removal</t>
  </si>
  <si>
    <t>603A · Administrative Street &amp; Hwy</t>
  </si>
  <si>
    <t>6030070 · Insurance</t>
  </si>
  <si>
    <t>6030150 · Telephone</t>
  </si>
  <si>
    <t>6030180 · Supplies</t>
  </si>
  <si>
    <t>Total 603A · Administrative Street &amp; Hwy</t>
  </si>
  <si>
    <t>603B · Building Expenses</t>
  </si>
  <si>
    <t>6030130 · Building Maintenance &amp; Supplies</t>
  </si>
  <si>
    <t>6030500 · All Utilities</t>
  </si>
  <si>
    <t>Total 603B · Building Expenses</t>
  </si>
  <si>
    <t>603P · Payroll &amp; HR Expenses</t>
  </si>
  <si>
    <t>6030010 · Salary &amp; Wages</t>
  </si>
  <si>
    <t>6030020 · Employee Benefits</t>
  </si>
  <si>
    <t>6030050 · Payroll Taxes</t>
  </si>
  <si>
    <t>Total 603P · Payroll &amp; HR Expenses</t>
  </si>
  <si>
    <t>603V · Vehicle Expenses</t>
  </si>
  <si>
    <t>6030110 · Gasoline &amp; Mileage Reimb</t>
  </si>
  <si>
    <t>6030120 · Auto Maintenance &amp; Repairs</t>
  </si>
  <si>
    <t>Total 603V · Vehicle Expenses</t>
  </si>
  <si>
    <t>Total 60301 · Street &amp; Hwy Operating</t>
  </si>
  <si>
    <t>Total 603 · Street &amp; Highway</t>
  </si>
  <si>
    <t>604 · Alderman Court Expenses</t>
  </si>
  <si>
    <t>60401 · Alderman Court Operating</t>
  </si>
  <si>
    <t>6040080 · Professional Fees</t>
  </si>
  <si>
    <t>6040210 · Misc</t>
  </si>
  <si>
    <t>604A · Administrative Courts</t>
  </si>
  <si>
    <t>6040070 · Insurance</t>
  </si>
  <si>
    <t>6040100 · Legal Ads</t>
  </si>
  <si>
    <t>6040150 · Telephone</t>
  </si>
  <si>
    <t>6040180 · Supplies</t>
  </si>
  <si>
    <t>Total 604A · Administrative Courts</t>
  </si>
  <si>
    <t>604P · Payroll &amp; HR Expenses</t>
  </si>
  <si>
    <t>6040010 · Salaries &amp; Wages</t>
  </si>
  <si>
    <t>6040050 · Payroll Taxes</t>
  </si>
  <si>
    <t>Total 604P · Payroll &amp; HR Expenses</t>
  </si>
  <si>
    <t>Total 60401 · Alderman Court Operating</t>
  </si>
  <si>
    <t>Total 604 · Alderman Court Expenses</t>
  </si>
  <si>
    <t>605 · Lifeguards</t>
  </si>
  <si>
    <t>60501 · Lifeguards Operating</t>
  </si>
  <si>
    <t>6050013 · Maintenance Equip &amp; Materials</t>
  </si>
  <si>
    <t>6050030 · Uniforms</t>
  </si>
  <si>
    <t>6050210 · Misc</t>
  </si>
  <si>
    <t>605A · Administrative Beach Safety</t>
  </si>
  <si>
    <t>6050070 · Insurance</t>
  </si>
  <si>
    <t>6050180 · Supplies</t>
  </si>
  <si>
    <t>Total 605A · Administrative Beach Safety</t>
  </si>
  <si>
    <t>605P · Payroll &amp; HR Expenses</t>
  </si>
  <si>
    <t>6050010 · Salaries &amp; Wages</t>
  </si>
  <si>
    <t>6050020 · Employee Benefits</t>
  </si>
  <si>
    <t>6050050 · Payroll Taxes</t>
  </si>
  <si>
    <t>Total 605P · Payroll &amp; HR Expenses</t>
  </si>
  <si>
    <t>605V · Vehicle Expenses</t>
  </si>
  <si>
    <t>6050110 · Gasoline &amp; Mileage Reimb</t>
  </si>
  <si>
    <t>Total 605V · Vehicle Expenses</t>
  </si>
  <si>
    <t>Total 60501 · Lifeguards Operating</t>
  </si>
  <si>
    <t>Total 605 · Lifeguards</t>
  </si>
  <si>
    <t>606 · Code Enforcement</t>
  </si>
  <si>
    <t>6060210 · Misc</t>
  </si>
  <si>
    <t>606A · Administrative Code Enforcement</t>
  </si>
  <si>
    <t>6060070 · Insurance</t>
  </si>
  <si>
    <t>6060150 · Telephone</t>
  </si>
  <si>
    <t>6060180 · Supplies</t>
  </si>
  <si>
    <t>Total 606A · Administrative Code Enforcement</t>
  </si>
  <si>
    <t>606P · Payroll &amp; HR Expenses</t>
  </si>
  <si>
    <t>6060010 · Salaries &amp; Wages</t>
  </si>
  <si>
    <t>6060020 · Employee Benefits</t>
  </si>
  <si>
    <t>6060050 · Payroll Taxes</t>
  </si>
  <si>
    <t>Total 606P · Payroll &amp; HR Expenses</t>
  </si>
  <si>
    <t>606V · Vehicle Expenses</t>
  </si>
  <si>
    <t>6060110 · Gasoline &amp; Mileage Reimb</t>
  </si>
  <si>
    <t>Total 606V · Vehicle Expenses</t>
  </si>
  <si>
    <t>Total 606 · Code Enforcement</t>
  </si>
  <si>
    <t>607 · Life Saving Station</t>
  </si>
  <si>
    <t>6070065 · Equipment Maintenance &amp; Supply</t>
  </si>
  <si>
    <t>607A · Administrative Life Saving Sta</t>
  </si>
  <si>
    <t>6070180 · Supplies</t>
  </si>
  <si>
    <t>Total 607A · Administrative Life Saving Sta</t>
  </si>
  <si>
    <t>607B · Building Expenses</t>
  </si>
  <si>
    <t>6070130 · Building Maintenance &amp; Repairs</t>
  </si>
  <si>
    <t>6070500 · All Utilities</t>
  </si>
  <si>
    <t>Total 607B · Building Expenses</t>
  </si>
  <si>
    <t>Total 607 · Life Saving Station</t>
  </si>
  <si>
    <t>608 · Seasonal PD</t>
  </si>
  <si>
    <t>60801 · Seasonal PD Operating</t>
  </si>
  <si>
    <t>6080030 · Uniforms</t>
  </si>
  <si>
    <t>6080210 · Misc</t>
  </si>
  <si>
    <t>6080250 · Drug Testing</t>
  </si>
  <si>
    <t>608A · Administrative Monitors</t>
  </si>
  <si>
    <t>6080070 · Insurance</t>
  </si>
  <si>
    <t>Total 608A · Administrative Monitors</t>
  </si>
  <si>
    <t>608P · Payroll &amp; HR Expenses</t>
  </si>
  <si>
    <t>6080010 · Salaries &amp; Wages</t>
  </si>
  <si>
    <t>6080050 · Payroll Taxes</t>
  </si>
  <si>
    <t>6080051 · Payroll Funds Recd.</t>
  </si>
  <si>
    <t>Total 608P · Payroll &amp; HR Expenses</t>
  </si>
  <si>
    <t>Total 60801 · Seasonal PD Operating</t>
  </si>
  <si>
    <t>Total 608 · Seasonal PD</t>
  </si>
  <si>
    <t>609 · Town Operating</t>
  </si>
  <si>
    <t>6090100 · Equipment/Asset  Purchase</t>
  </si>
  <si>
    <t>6090103 · Other OperatingCosts-Bayard Ave</t>
  </si>
  <si>
    <t>6090105 · Parking Meter Debt &amp; Interest</t>
  </si>
  <si>
    <t>Total 609 · Town Operating</t>
  </si>
  <si>
    <t>66900 · Reconciliation Discrepancies</t>
  </si>
  <si>
    <t>Total Expense</t>
  </si>
  <si>
    <t>Net Ordinary Income</t>
  </si>
  <si>
    <t>Other Income/Expense</t>
  </si>
  <si>
    <t>Other Income</t>
  </si>
  <si>
    <t>9010000 · Admin Below-The-Line</t>
  </si>
  <si>
    <t>9010010 · Town Oper Grant Revenue</t>
  </si>
  <si>
    <t>9010011 · Town Oper Grant Expenditures</t>
  </si>
  <si>
    <t>9010030 · Bayard Ave Loan Revenue</t>
  </si>
  <si>
    <t>9010031 · Bayard Ave Loan Expense</t>
  </si>
  <si>
    <t>9010040 · Town Administrative Donations</t>
  </si>
  <si>
    <t>9010041 · Town Administrative Expenses</t>
  </si>
  <si>
    <t>Total 9010000 · Admin Below-The-Line</t>
  </si>
  <si>
    <t>9020000 · Police Below-The-Line</t>
  </si>
  <si>
    <t>9020020 · Reimb Police Wages - Income</t>
  </si>
  <si>
    <t>9020021 · Reimb Police Wages - Payroll</t>
  </si>
  <si>
    <t>9020030 · Police Running&amp;Other Event Fees</t>
  </si>
  <si>
    <t>9020031 · Police Run&amp;OtherEvents- Payroll</t>
  </si>
  <si>
    <t>9020040 · Pension State Funding</t>
  </si>
  <si>
    <t>9020041 · Pension Expense Offset</t>
  </si>
  <si>
    <t>9020050 · Other Police Grant Revenues</t>
  </si>
  <si>
    <t>9020051 · Other Police Grant Expenditures</t>
  </si>
  <si>
    <t>9020090 · Police Donations (Restr)</t>
  </si>
  <si>
    <t>9020091 · Police Donation Expend (Restr)</t>
  </si>
  <si>
    <t>Total 9020000 · Police Below-The-Line</t>
  </si>
  <si>
    <t>9030000 · Street Hwy Below-The-Line</t>
  </si>
  <si>
    <t>9030020 · Municipal St Aid Grant (Restr)</t>
  </si>
  <si>
    <t>9030021 · Municipal St Aid Expenditures</t>
  </si>
  <si>
    <t>9030030 · Street Hwy Grant Revenue</t>
  </si>
  <si>
    <t>9030031 · Street Hwy Grant Expense</t>
  </si>
  <si>
    <t>9030041 · Other Streets Expense</t>
  </si>
  <si>
    <t>Total 9030000 · Street Hwy Below-The-Line</t>
  </si>
  <si>
    <t>9050000 · Lifeguards Below-The-Line</t>
  </si>
  <si>
    <t>9050010 · Lifeguard Operations Donations</t>
  </si>
  <si>
    <t>9050011 · Lifeguard Operations Expenses</t>
  </si>
  <si>
    <t>Total 9050000 · Lifeguards Below-The-Line</t>
  </si>
  <si>
    <t>Total Other Income</t>
  </si>
  <si>
    <t>Other Expense</t>
  </si>
  <si>
    <t>9500114 · Lifesaving Station Renovations</t>
  </si>
  <si>
    <t>9500115 · Technology Improvements</t>
  </si>
  <si>
    <t>9510010 · Extraordinary DBE Exp</t>
  </si>
  <si>
    <t>9520000 · Excess Lawsuit Legal</t>
  </si>
  <si>
    <t>9525000 · Legal Fees - Reim Ins</t>
  </si>
  <si>
    <t>9540000 · 3% Trans Tax to Comp Plan</t>
  </si>
  <si>
    <t>9545000 · 5%TransTax to TranTaxRecoupAcct</t>
  </si>
  <si>
    <t>9550000 · 20% Bldg Permit to Street</t>
  </si>
  <si>
    <t>9560000 · 5%ParkPermit to Signs,stripping</t>
  </si>
  <si>
    <t>Total Other Expense</t>
  </si>
  <si>
    <t>Net Other Income</t>
  </si>
  <si>
    <t>Net Income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</si>
</sst>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Arial Unicode MS"/>
      <family val="2"/>
    </font>
    <font>
      <b/>
      <sz val="11"/>
      <color rgb="FF000000"/>
      <name val="Arial Unicode MS"/>
      <family val="2"/>
    </font>
    <font>
      <sz val="11"/>
      <color rgb="FF000000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1" fillId="0" borderId="1" xfId="0" applyNumberFormat="1" applyFont="1" applyBorder="1" applyAlignment="1">
      <alignment horizontal="centerContinuous"/>
    </xf>
    <xf numFmtId="0" fontId="1" fillId="0" borderId="0" xfId="0" applyFont="1"/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NumberFormat="1" applyFont="1"/>
    <xf numFmtId="49" fontId="2" fillId="0" borderId="0" xfId="0" applyNumberFormat="1" applyFont="1"/>
    <xf numFmtId="49" fontId="2" fillId="0" borderId="0" xfId="0" applyNumberFormat="1" applyFont="1" applyAlignment="1">
      <alignment horizontal="center"/>
    </xf>
    <xf numFmtId="49" fontId="3" fillId="0" borderId="0" xfId="0" applyNumberFormat="1" applyFont="1"/>
    <xf numFmtId="0" fontId="2" fillId="0" borderId="0" xfId="0" applyFont="1"/>
    <xf numFmtId="0" fontId="2" fillId="0" borderId="0" xfId="0" applyNumberFormat="1" applyFont="1"/>
    <xf numFmtId="3" fontId="1" fillId="0" borderId="0" xfId="0" applyNumberFormat="1" applyFont="1" applyBorder="1" applyAlignment="1">
      <alignment horizontal="centerContinuous"/>
    </xf>
    <xf numFmtId="3" fontId="2" fillId="0" borderId="2" xfId="0" applyNumberFormat="1" applyFont="1" applyBorder="1" applyAlignment="1">
      <alignment horizontal="center"/>
    </xf>
    <xf numFmtId="3" fontId="3" fillId="0" borderId="0" xfId="0" applyNumberFormat="1" applyFont="1"/>
    <xf numFmtId="3" fontId="3" fillId="0" borderId="3" xfId="0" applyNumberFormat="1" applyFont="1" applyBorder="1"/>
    <xf numFmtId="3" fontId="3" fillId="0" borderId="0" xfId="0" applyNumberFormat="1" applyFont="1" applyBorder="1"/>
    <xf numFmtId="3" fontId="3" fillId="0" borderId="5" xfId="0" applyNumberFormat="1" applyFont="1" applyBorder="1"/>
    <xf numFmtId="3" fontId="3" fillId="0" borderId="4" xfId="0" applyNumberFormat="1" applyFont="1" applyBorder="1"/>
    <xf numFmtId="3" fontId="1" fillId="0" borderId="0" xfId="0" applyNumberFormat="1" applyFont="1"/>
    <xf numFmtId="49" fontId="2" fillId="2" borderId="0" xfId="0" applyNumberFormat="1" applyFont="1" applyFill="1"/>
    <xf numFmtId="3" fontId="2" fillId="2" borderId="4" xfId="0" applyNumberFormat="1" applyFont="1" applyFill="1" applyBorder="1"/>
    <xf numFmtId="49" fontId="2" fillId="3" borderId="0" xfId="0" applyNumberFormat="1" applyFont="1" applyFill="1"/>
    <xf numFmtId="3" fontId="2" fillId="3" borderId="0" xfId="0" applyNumberFormat="1" applyFont="1" applyFill="1"/>
    <xf numFmtId="3" fontId="2" fillId="2" borderId="0" xfId="0" applyNumberFormat="1" applyFont="1" applyFill="1"/>
    <xf numFmtId="3" fontId="2" fillId="2" borderId="6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2"/>
  <sheetViews>
    <sheetView tabSelected="1" workbookViewId="0">
      <pane xSplit="8" ySplit="2" topLeftCell="I3" activePane="bottomRight" state="frozenSplit"/>
      <selection pane="topRight" activeCell="I1" sqref="I1"/>
      <selection pane="bottomLeft" activeCell="A3" sqref="A3"/>
      <selection pane="bottomRight" activeCell="I3" sqref="I3"/>
    </sheetView>
  </sheetViews>
  <sheetFormatPr defaultRowHeight="16.5" outlineLevelRow="4" outlineLevelCol="1"/>
  <cols>
    <col min="1" max="7" width="3" style="10" customWidth="1"/>
    <col min="8" max="8" width="48.7109375" style="10" customWidth="1"/>
    <col min="9" max="9" width="14.5703125" style="18" bestFit="1" customWidth="1" outlineLevel="1"/>
    <col min="10" max="10" width="2.28515625" style="5" customWidth="1" outlineLevel="1"/>
    <col min="11" max="11" width="14.5703125" style="18" bestFit="1" customWidth="1" outlineLevel="1"/>
    <col min="12" max="12" width="2.28515625" style="5" customWidth="1" outlineLevel="1"/>
    <col min="13" max="13" width="11.42578125" style="18" bestFit="1" customWidth="1" outlineLevel="1"/>
    <col min="14" max="14" width="2.28515625" style="5" customWidth="1"/>
    <col min="15" max="16384" width="9.140625" style="2"/>
  </cols>
  <sheetData>
    <row r="1" spans="1:14" ht="17.25" thickBot="1">
      <c r="A1" s="6"/>
      <c r="B1" s="6"/>
      <c r="C1" s="6"/>
      <c r="D1" s="6"/>
      <c r="E1" s="6"/>
      <c r="F1" s="6"/>
      <c r="G1" s="6"/>
      <c r="H1" s="6"/>
      <c r="I1" s="11"/>
      <c r="J1" s="1"/>
      <c r="K1" s="11"/>
      <c r="L1" s="1"/>
      <c r="M1" s="11"/>
      <c r="N1" s="1"/>
    </row>
    <row r="2" spans="1:14" s="4" customFormat="1" ht="18" thickTop="1" thickBot="1">
      <c r="A2" s="7"/>
      <c r="B2" s="7"/>
      <c r="C2" s="7"/>
      <c r="D2" s="7"/>
      <c r="E2" s="7"/>
      <c r="F2" s="7"/>
      <c r="G2" s="7"/>
      <c r="H2" s="7"/>
      <c r="I2" s="12" t="s">
        <v>0</v>
      </c>
      <c r="J2" s="3"/>
      <c r="K2" s="12" t="s">
        <v>1</v>
      </c>
      <c r="L2" s="3"/>
      <c r="M2" s="12" t="s">
        <v>2</v>
      </c>
      <c r="N2" s="3"/>
    </row>
    <row r="3" spans="1:14" ht="17.25" thickTop="1">
      <c r="A3" s="6"/>
      <c r="B3" s="6" t="s">
        <v>3</v>
      </c>
      <c r="C3" s="6"/>
      <c r="D3" s="6"/>
      <c r="E3" s="6"/>
      <c r="F3" s="6"/>
      <c r="G3" s="6"/>
      <c r="H3" s="6"/>
      <c r="I3" s="13"/>
      <c r="J3" s="8"/>
      <c r="K3" s="13"/>
      <c r="L3" s="8"/>
      <c r="M3" s="13"/>
      <c r="N3" s="8"/>
    </row>
    <row r="4" spans="1:14" outlineLevel="1">
      <c r="A4" s="6"/>
      <c r="B4" s="6"/>
      <c r="C4" s="6"/>
      <c r="D4" s="6" t="s">
        <v>4</v>
      </c>
      <c r="E4" s="6"/>
      <c r="F4" s="6"/>
      <c r="G4" s="6"/>
      <c r="H4" s="6"/>
      <c r="I4" s="13"/>
      <c r="J4" s="8"/>
      <c r="K4" s="13"/>
      <c r="L4" s="8"/>
      <c r="M4" s="13"/>
      <c r="N4" s="8"/>
    </row>
    <row r="5" spans="1:14" outlineLevel="2">
      <c r="A5" s="6"/>
      <c r="B5" s="6"/>
      <c r="C5" s="6"/>
      <c r="D5" s="6"/>
      <c r="E5" s="6" t="s">
        <v>5</v>
      </c>
      <c r="F5" s="6"/>
      <c r="G5" s="6"/>
      <c r="H5" s="6"/>
      <c r="I5" s="13"/>
      <c r="J5" s="8"/>
      <c r="K5" s="13"/>
      <c r="L5" s="8"/>
      <c r="M5" s="13"/>
      <c r="N5" s="8"/>
    </row>
    <row r="6" spans="1:14" outlineLevel="2">
      <c r="A6" s="6"/>
      <c r="B6" s="6"/>
      <c r="C6" s="6"/>
      <c r="D6" s="6"/>
      <c r="E6" s="6"/>
      <c r="F6" s="6" t="s">
        <v>6</v>
      </c>
      <c r="G6" s="6"/>
      <c r="H6" s="6"/>
      <c r="I6" s="13">
        <v>278616</v>
      </c>
      <c r="J6" s="8"/>
      <c r="K6" s="13">
        <v>259255.67999999999</v>
      </c>
      <c r="L6" s="8"/>
      <c r="M6" s="13">
        <f>ROUND((I6-K6),5)</f>
        <v>19360.32</v>
      </c>
      <c r="N6" s="8"/>
    </row>
    <row r="7" spans="1:14" outlineLevel="2">
      <c r="A7" s="6"/>
      <c r="B7" s="6"/>
      <c r="C7" s="6"/>
      <c r="D7" s="6"/>
      <c r="E7" s="6"/>
      <c r="F7" s="6" t="s">
        <v>7</v>
      </c>
      <c r="G7" s="6"/>
      <c r="H7" s="6"/>
      <c r="I7" s="13">
        <v>371316</v>
      </c>
      <c r="J7" s="8"/>
      <c r="K7" s="13">
        <v>398056.11</v>
      </c>
      <c r="L7" s="8"/>
      <c r="M7" s="13">
        <f>ROUND((I7-K7),5)</f>
        <v>-26740.11</v>
      </c>
      <c r="N7" s="8"/>
    </row>
    <row r="8" spans="1:14" outlineLevel="3">
      <c r="A8" s="6"/>
      <c r="B8" s="6"/>
      <c r="C8" s="6"/>
      <c r="D8" s="6"/>
      <c r="E8" s="6"/>
      <c r="F8" s="6" t="s">
        <v>8</v>
      </c>
      <c r="G8" s="6"/>
      <c r="H8" s="6"/>
      <c r="I8" s="13"/>
      <c r="J8" s="8"/>
      <c r="K8" s="13"/>
      <c r="L8" s="8"/>
      <c r="M8" s="13"/>
      <c r="N8" s="8"/>
    </row>
    <row r="9" spans="1:14" outlineLevel="3">
      <c r="A9" s="6"/>
      <c r="B9" s="6"/>
      <c r="C9" s="6"/>
      <c r="D9" s="6"/>
      <c r="E9" s="6"/>
      <c r="F9" s="6"/>
      <c r="G9" s="6" t="s">
        <v>9</v>
      </c>
      <c r="H9" s="6"/>
      <c r="I9" s="13">
        <v>44777</v>
      </c>
      <c r="J9" s="8"/>
      <c r="K9" s="13">
        <v>47095</v>
      </c>
      <c r="L9" s="8"/>
      <c r="M9" s="13">
        <f t="shared" ref="M9:M17" si="0">ROUND((I9-K9),5)</f>
        <v>-2318</v>
      </c>
      <c r="N9" s="8"/>
    </row>
    <row r="10" spans="1:14" outlineLevel="3">
      <c r="A10" s="6"/>
      <c r="B10" s="6"/>
      <c r="C10" s="6"/>
      <c r="D10" s="6"/>
      <c r="E10" s="6"/>
      <c r="F10" s="6"/>
      <c r="G10" s="6" t="s">
        <v>10</v>
      </c>
      <c r="H10" s="6"/>
      <c r="I10" s="13">
        <v>0.01</v>
      </c>
      <c r="J10" s="8"/>
      <c r="K10" s="13">
        <v>2290</v>
      </c>
      <c r="L10" s="8"/>
      <c r="M10" s="13">
        <f t="shared" si="0"/>
        <v>-2289.9899999999998</v>
      </c>
      <c r="N10" s="8"/>
    </row>
    <row r="11" spans="1:14" outlineLevel="3">
      <c r="A11" s="6"/>
      <c r="B11" s="6"/>
      <c r="C11" s="6"/>
      <c r="D11" s="6"/>
      <c r="E11" s="6"/>
      <c r="F11" s="6"/>
      <c r="G11" s="6" t="s">
        <v>11</v>
      </c>
      <c r="H11" s="6"/>
      <c r="I11" s="13">
        <v>102692</v>
      </c>
      <c r="J11" s="8"/>
      <c r="K11" s="13">
        <v>100307.04</v>
      </c>
      <c r="L11" s="8"/>
      <c r="M11" s="13">
        <f t="shared" si="0"/>
        <v>2384.96</v>
      </c>
      <c r="N11" s="8"/>
    </row>
    <row r="12" spans="1:14" ht="17.25" outlineLevel="3" thickBot="1">
      <c r="A12" s="6"/>
      <c r="B12" s="6"/>
      <c r="C12" s="6"/>
      <c r="D12" s="6"/>
      <c r="E12" s="6"/>
      <c r="F12" s="6"/>
      <c r="G12" s="6" t="s">
        <v>12</v>
      </c>
      <c r="H12" s="6"/>
      <c r="I12" s="14">
        <v>2736.9</v>
      </c>
      <c r="J12" s="8"/>
      <c r="K12" s="14">
        <v>2578</v>
      </c>
      <c r="L12" s="8"/>
      <c r="M12" s="14">
        <f t="shared" si="0"/>
        <v>158.9</v>
      </c>
      <c r="N12" s="8"/>
    </row>
    <row r="13" spans="1:14" outlineLevel="2">
      <c r="A13" s="6"/>
      <c r="B13" s="6"/>
      <c r="C13" s="6"/>
      <c r="D13" s="6"/>
      <c r="E13" s="6"/>
      <c r="F13" s="6" t="s">
        <v>13</v>
      </c>
      <c r="G13" s="6"/>
      <c r="H13" s="6"/>
      <c r="I13" s="13">
        <f>ROUND(SUM(I8:I12),5)</f>
        <v>150205.91</v>
      </c>
      <c r="J13" s="8"/>
      <c r="K13" s="13">
        <f>ROUND(SUM(K8:K12),5)</f>
        <v>152270.04</v>
      </c>
      <c r="L13" s="8"/>
      <c r="M13" s="13">
        <f t="shared" si="0"/>
        <v>-2064.13</v>
      </c>
      <c r="N13" s="8"/>
    </row>
    <row r="14" spans="1:14" ht="30" customHeight="1" outlineLevel="2">
      <c r="A14" s="6"/>
      <c r="B14" s="6"/>
      <c r="C14" s="6"/>
      <c r="D14" s="6"/>
      <c r="E14" s="6"/>
      <c r="F14" s="6" t="s">
        <v>14</v>
      </c>
      <c r="G14" s="6"/>
      <c r="H14" s="6"/>
      <c r="I14" s="13">
        <v>17700.77</v>
      </c>
      <c r="J14" s="8"/>
      <c r="K14" s="13">
        <v>16078.43</v>
      </c>
      <c r="L14" s="8"/>
      <c r="M14" s="13">
        <f t="shared" si="0"/>
        <v>1622.34</v>
      </c>
      <c r="N14" s="8"/>
    </row>
    <row r="15" spans="1:14" outlineLevel="2">
      <c r="A15" s="6"/>
      <c r="B15" s="6"/>
      <c r="C15" s="6"/>
      <c r="D15" s="6"/>
      <c r="E15" s="6"/>
      <c r="F15" s="6" t="s">
        <v>15</v>
      </c>
      <c r="G15" s="6"/>
      <c r="H15" s="6"/>
      <c r="I15" s="13">
        <v>66000</v>
      </c>
      <c r="J15" s="8"/>
      <c r="K15" s="13">
        <v>68000</v>
      </c>
      <c r="L15" s="8"/>
      <c r="M15" s="13">
        <f t="shared" si="0"/>
        <v>-2000</v>
      </c>
      <c r="N15" s="8"/>
    </row>
    <row r="16" spans="1:14" outlineLevel="2">
      <c r="A16" s="6"/>
      <c r="B16" s="6"/>
      <c r="C16" s="6"/>
      <c r="D16" s="6"/>
      <c r="E16" s="6"/>
      <c r="F16" s="6" t="s">
        <v>16</v>
      </c>
      <c r="G16" s="6"/>
      <c r="H16" s="6"/>
      <c r="I16" s="13">
        <v>13940</v>
      </c>
      <c r="J16" s="8"/>
      <c r="K16" s="13">
        <v>11515</v>
      </c>
      <c r="L16" s="8"/>
      <c r="M16" s="13">
        <f t="shared" si="0"/>
        <v>2425</v>
      </c>
      <c r="N16" s="8"/>
    </row>
    <row r="17" spans="1:14" outlineLevel="2">
      <c r="A17" s="6"/>
      <c r="B17" s="6"/>
      <c r="C17" s="6"/>
      <c r="D17" s="6"/>
      <c r="E17" s="6"/>
      <c r="F17" s="6" t="s">
        <v>17</v>
      </c>
      <c r="G17" s="6"/>
      <c r="H17" s="6"/>
      <c r="I17" s="13">
        <v>8450</v>
      </c>
      <c r="J17" s="8"/>
      <c r="K17" s="13">
        <v>1400</v>
      </c>
      <c r="L17" s="8"/>
      <c r="M17" s="13">
        <f t="shared" si="0"/>
        <v>7050</v>
      </c>
      <c r="N17" s="8"/>
    </row>
    <row r="18" spans="1:14" outlineLevel="3">
      <c r="A18" s="6"/>
      <c r="B18" s="6"/>
      <c r="C18" s="6"/>
      <c r="D18" s="6"/>
      <c r="E18" s="6"/>
      <c r="F18" s="6" t="s">
        <v>18</v>
      </c>
      <c r="G18" s="6"/>
      <c r="H18" s="6"/>
      <c r="I18" s="13"/>
      <c r="J18" s="8"/>
      <c r="K18" s="13"/>
      <c r="L18" s="8"/>
      <c r="M18" s="13"/>
      <c r="N18" s="8"/>
    </row>
    <row r="19" spans="1:14" outlineLevel="3">
      <c r="A19" s="6"/>
      <c r="B19" s="6"/>
      <c r="C19" s="6"/>
      <c r="D19" s="6"/>
      <c r="E19" s="6"/>
      <c r="F19" s="6"/>
      <c r="G19" s="6" t="s">
        <v>19</v>
      </c>
      <c r="H19" s="6"/>
      <c r="I19" s="13">
        <v>254415.25</v>
      </c>
      <c r="J19" s="8"/>
      <c r="K19" s="13">
        <v>269270</v>
      </c>
      <c r="L19" s="8"/>
      <c r="M19" s="13">
        <f t="shared" ref="M19:M34" si="1">ROUND((I19-K19),5)</f>
        <v>-14854.75</v>
      </c>
      <c r="N19" s="8"/>
    </row>
    <row r="20" spans="1:14" ht="17.25" outlineLevel="3" thickBot="1">
      <c r="A20" s="6"/>
      <c r="B20" s="6"/>
      <c r="C20" s="6"/>
      <c r="D20" s="6"/>
      <c r="E20" s="6"/>
      <c r="F20" s="6"/>
      <c r="G20" s="6" t="s">
        <v>20</v>
      </c>
      <c r="H20" s="6"/>
      <c r="I20" s="14">
        <v>276559.45</v>
      </c>
      <c r="J20" s="8"/>
      <c r="K20" s="14">
        <v>321828</v>
      </c>
      <c r="L20" s="8"/>
      <c r="M20" s="14">
        <f t="shared" si="1"/>
        <v>-45268.55</v>
      </c>
      <c r="N20" s="8"/>
    </row>
    <row r="21" spans="1:14" outlineLevel="2">
      <c r="A21" s="6"/>
      <c r="B21" s="6"/>
      <c r="C21" s="6"/>
      <c r="D21" s="6"/>
      <c r="E21" s="6"/>
      <c r="F21" s="6" t="s">
        <v>21</v>
      </c>
      <c r="G21" s="6"/>
      <c r="H21" s="6"/>
      <c r="I21" s="13">
        <f>ROUND(SUM(I18:I20),5)</f>
        <v>530974.69999999995</v>
      </c>
      <c r="J21" s="8"/>
      <c r="K21" s="13">
        <f>ROUND(SUM(K18:K20),5)</f>
        <v>591098</v>
      </c>
      <c r="L21" s="8"/>
      <c r="M21" s="13">
        <f t="shared" si="1"/>
        <v>-60123.3</v>
      </c>
      <c r="N21" s="8"/>
    </row>
    <row r="22" spans="1:14" ht="30" customHeight="1" outlineLevel="2">
      <c r="A22" s="6"/>
      <c r="B22" s="6"/>
      <c r="C22" s="6"/>
      <c r="D22" s="6"/>
      <c r="E22" s="6"/>
      <c r="F22" s="6" t="s">
        <v>22</v>
      </c>
      <c r="G22" s="6"/>
      <c r="H22" s="6"/>
      <c r="I22" s="13">
        <v>162338.76</v>
      </c>
      <c r="J22" s="8"/>
      <c r="K22" s="13">
        <v>190853.75</v>
      </c>
      <c r="L22" s="8"/>
      <c r="M22" s="13">
        <f t="shared" si="1"/>
        <v>-28514.99</v>
      </c>
      <c r="N22" s="8"/>
    </row>
    <row r="23" spans="1:14" outlineLevel="2">
      <c r="A23" s="6"/>
      <c r="B23" s="6"/>
      <c r="C23" s="6"/>
      <c r="D23" s="6"/>
      <c r="E23" s="6"/>
      <c r="F23" s="6" t="s">
        <v>23</v>
      </c>
      <c r="G23" s="6"/>
      <c r="H23" s="6"/>
      <c r="I23" s="13">
        <v>222168</v>
      </c>
      <c r="J23" s="8"/>
      <c r="K23" s="13">
        <v>234209.41</v>
      </c>
      <c r="L23" s="8"/>
      <c r="M23" s="13">
        <f t="shared" si="1"/>
        <v>-12041.41</v>
      </c>
      <c r="N23" s="8"/>
    </row>
    <row r="24" spans="1:14" outlineLevel="2">
      <c r="A24" s="6"/>
      <c r="B24" s="6"/>
      <c r="C24" s="6"/>
      <c r="D24" s="6"/>
      <c r="E24" s="6"/>
      <c r="F24" s="6" t="s">
        <v>24</v>
      </c>
      <c r="G24" s="6"/>
      <c r="H24" s="6"/>
      <c r="I24" s="13">
        <v>2710</v>
      </c>
      <c r="J24" s="8"/>
      <c r="K24" s="13">
        <v>3750</v>
      </c>
      <c r="L24" s="8"/>
      <c r="M24" s="13">
        <f t="shared" si="1"/>
        <v>-1040</v>
      </c>
      <c r="N24" s="8"/>
    </row>
    <row r="25" spans="1:14" outlineLevel="2">
      <c r="A25" s="6"/>
      <c r="B25" s="6"/>
      <c r="C25" s="6"/>
      <c r="D25" s="6"/>
      <c r="E25" s="6"/>
      <c r="F25" s="6" t="s">
        <v>25</v>
      </c>
      <c r="G25" s="6"/>
      <c r="H25" s="6"/>
      <c r="I25" s="13">
        <v>27708.73</v>
      </c>
      <c r="J25" s="8"/>
      <c r="K25" s="13">
        <v>39481.03</v>
      </c>
      <c r="L25" s="8"/>
      <c r="M25" s="13">
        <f t="shared" si="1"/>
        <v>-11772.3</v>
      </c>
      <c r="N25" s="8"/>
    </row>
    <row r="26" spans="1:14" outlineLevel="2">
      <c r="A26" s="6"/>
      <c r="B26" s="6"/>
      <c r="C26" s="6"/>
      <c r="D26" s="6"/>
      <c r="E26" s="6"/>
      <c r="F26" s="6" t="s">
        <v>26</v>
      </c>
      <c r="G26" s="6"/>
      <c r="H26" s="6"/>
      <c r="I26" s="13">
        <v>107.94</v>
      </c>
      <c r="J26" s="8"/>
      <c r="K26" s="13">
        <v>0</v>
      </c>
      <c r="L26" s="8"/>
      <c r="M26" s="13">
        <f t="shared" si="1"/>
        <v>107.94</v>
      </c>
      <c r="N26" s="8"/>
    </row>
    <row r="27" spans="1:14" outlineLevel="2">
      <c r="A27" s="6"/>
      <c r="B27" s="6"/>
      <c r="C27" s="6"/>
      <c r="D27" s="6"/>
      <c r="E27" s="6"/>
      <c r="F27" s="6" t="s">
        <v>27</v>
      </c>
      <c r="G27" s="6"/>
      <c r="H27" s="6"/>
      <c r="I27" s="13">
        <v>85717</v>
      </c>
      <c r="J27" s="8"/>
      <c r="K27" s="13">
        <v>65172.31</v>
      </c>
      <c r="L27" s="8"/>
      <c r="M27" s="13">
        <f t="shared" si="1"/>
        <v>20544.689999999999</v>
      </c>
      <c r="N27" s="8"/>
    </row>
    <row r="28" spans="1:14" outlineLevel="2">
      <c r="A28" s="6"/>
      <c r="B28" s="6"/>
      <c r="C28" s="6"/>
      <c r="D28" s="6"/>
      <c r="E28" s="6"/>
      <c r="F28" s="6" t="s">
        <v>28</v>
      </c>
      <c r="G28" s="6"/>
      <c r="H28" s="6"/>
      <c r="I28" s="13">
        <v>11346</v>
      </c>
      <c r="J28" s="8"/>
      <c r="K28" s="13">
        <v>12328.35</v>
      </c>
      <c r="L28" s="8"/>
      <c r="M28" s="13">
        <f t="shared" si="1"/>
        <v>-982.35</v>
      </c>
      <c r="N28" s="8"/>
    </row>
    <row r="29" spans="1:14" outlineLevel="2">
      <c r="A29" s="6"/>
      <c r="B29" s="6"/>
      <c r="C29" s="6"/>
      <c r="D29" s="6"/>
      <c r="E29" s="6"/>
      <c r="F29" s="6" t="s">
        <v>29</v>
      </c>
      <c r="G29" s="6"/>
      <c r="H29" s="6"/>
      <c r="I29" s="13">
        <v>4230</v>
      </c>
      <c r="J29" s="8"/>
      <c r="K29" s="13">
        <v>3585</v>
      </c>
      <c r="L29" s="8"/>
      <c r="M29" s="13">
        <f t="shared" si="1"/>
        <v>645</v>
      </c>
      <c r="N29" s="8"/>
    </row>
    <row r="30" spans="1:14" outlineLevel="2">
      <c r="A30" s="6"/>
      <c r="B30" s="6"/>
      <c r="C30" s="6"/>
      <c r="D30" s="6"/>
      <c r="E30" s="6"/>
      <c r="F30" s="6" t="s">
        <v>30</v>
      </c>
      <c r="G30" s="6"/>
      <c r="H30" s="6"/>
      <c r="I30" s="13">
        <v>0</v>
      </c>
      <c r="J30" s="8"/>
      <c r="K30" s="13">
        <v>0</v>
      </c>
      <c r="L30" s="8"/>
      <c r="M30" s="13">
        <f t="shared" si="1"/>
        <v>0</v>
      </c>
      <c r="N30" s="8"/>
    </row>
    <row r="31" spans="1:14" outlineLevel="2">
      <c r="A31" s="6"/>
      <c r="B31" s="6"/>
      <c r="C31" s="6"/>
      <c r="D31" s="6"/>
      <c r="E31" s="6"/>
      <c r="F31" s="6" t="s">
        <v>31</v>
      </c>
      <c r="G31" s="6"/>
      <c r="H31" s="6"/>
      <c r="I31" s="13">
        <v>0</v>
      </c>
      <c r="J31" s="8"/>
      <c r="K31" s="13">
        <v>198.75</v>
      </c>
      <c r="L31" s="8"/>
      <c r="M31" s="13">
        <f t="shared" si="1"/>
        <v>-198.75</v>
      </c>
      <c r="N31" s="8"/>
    </row>
    <row r="32" spans="1:14" outlineLevel="2">
      <c r="A32" s="6"/>
      <c r="B32" s="6"/>
      <c r="C32" s="6"/>
      <c r="D32" s="6"/>
      <c r="E32" s="6"/>
      <c r="F32" s="6" t="s">
        <v>32</v>
      </c>
      <c r="G32" s="6"/>
      <c r="H32" s="6"/>
      <c r="I32" s="13">
        <v>3209.5</v>
      </c>
      <c r="J32" s="8"/>
      <c r="K32" s="13">
        <v>3292.96</v>
      </c>
      <c r="L32" s="8"/>
      <c r="M32" s="13">
        <f t="shared" si="1"/>
        <v>-83.46</v>
      </c>
      <c r="N32" s="8"/>
    </row>
    <row r="33" spans="1:14" outlineLevel="2">
      <c r="A33" s="6"/>
      <c r="B33" s="6"/>
      <c r="C33" s="6"/>
      <c r="D33" s="6"/>
      <c r="E33" s="6"/>
      <c r="F33" s="6" t="s">
        <v>33</v>
      </c>
      <c r="G33" s="6"/>
      <c r="H33" s="6"/>
      <c r="I33" s="13">
        <v>155437</v>
      </c>
      <c r="J33" s="8"/>
      <c r="K33" s="13">
        <v>131402.45000000001</v>
      </c>
      <c r="L33" s="8"/>
      <c r="M33" s="13">
        <f t="shared" si="1"/>
        <v>24034.55</v>
      </c>
      <c r="N33" s="8"/>
    </row>
    <row r="34" spans="1:14" outlineLevel="2">
      <c r="A34" s="6"/>
      <c r="B34" s="6"/>
      <c r="C34" s="6"/>
      <c r="D34" s="6"/>
      <c r="E34" s="6"/>
      <c r="F34" s="6" t="s">
        <v>34</v>
      </c>
      <c r="G34" s="6"/>
      <c r="H34" s="6"/>
      <c r="I34" s="13">
        <v>0</v>
      </c>
      <c r="J34" s="8"/>
      <c r="K34" s="13">
        <v>5035</v>
      </c>
      <c r="L34" s="8"/>
      <c r="M34" s="13">
        <f t="shared" si="1"/>
        <v>-5035</v>
      </c>
      <c r="N34" s="8"/>
    </row>
    <row r="35" spans="1:14" outlineLevel="3">
      <c r="A35" s="6"/>
      <c r="B35" s="6"/>
      <c r="C35" s="6"/>
      <c r="D35" s="6"/>
      <c r="E35" s="6"/>
      <c r="F35" s="6" t="s">
        <v>35</v>
      </c>
      <c r="G35" s="6"/>
      <c r="H35" s="6"/>
      <c r="I35" s="13"/>
      <c r="J35" s="8"/>
      <c r="K35" s="13"/>
      <c r="L35" s="8"/>
      <c r="M35" s="13"/>
      <c r="N35" s="8"/>
    </row>
    <row r="36" spans="1:14" outlineLevel="3">
      <c r="A36" s="6"/>
      <c r="B36" s="6"/>
      <c r="C36" s="6"/>
      <c r="D36" s="6"/>
      <c r="E36" s="6"/>
      <c r="F36" s="6"/>
      <c r="G36" s="6" t="s">
        <v>36</v>
      </c>
      <c r="H36" s="6"/>
      <c r="I36" s="13">
        <v>1000</v>
      </c>
      <c r="J36" s="8"/>
      <c r="K36" s="13">
        <v>1000</v>
      </c>
      <c r="L36" s="8"/>
      <c r="M36" s="13">
        <f t="shared" ref="M36:M51" si="2">ROUND((I36-K36),5)</f>
        <v>0</v>
      </c>
      <c r="N36" s="8"/>
    </row>
    <row r="37" spans="1:14" outlineLevel="3">
      <c r="A37" s="6"/>
      <c r="B37" s="6"/>
      <c r="C37" s="6"/>
      <c r="D37" s="6"/>
      <c r="E37" s="6"/>
      <c r="F37" s="6"/>
      <c r="G37" s="6" t="s">
        <v>37</v>
      </c>
      <c r="H37" s="6"/>
      <c r="I37" s="13">
        <v>516.4</v>
      </c>
      <c r="J37" s="8"/>
      <c r="K37" s="13">
        <v>535</v>
      </c>
      <c r="L37" s="8"/>
      <c r="M37" s="13">
        <f t="shared" si="2"/>
        <v>-18.600000000000001</v>
      </c>
      <c r="N37" s="8"/>
    </row>
    <row r="38" spans="1:14" outlineLevel="3">
      <c r="A38" s="6"/>
      <c r="B38" s="6"/>
      <c r="C38" s="6"/>
      <c r="D38" s="6"/>
      <c r="E38" s="6"/>
      <c r="F38" s="6"/>
      <c r="G38" s="6" t="s">
        <v>38</v>
      </c>
      <c r="H38" s="6"/>
      <c r="I38" s="13">
        <v>4033.9</v>
      </c>
      <c r="J38" s="8"/>
      <c r="K38" s="13">
        <v>3002</v>
      </c>
      <c r="L38" s="8"/>
      <c r="M38" s="13">
        <f t="shared" si="2"/>
        <v>1031.9000000000001</v>
      </c>
      <c r="N38" s="8"/>
    </row>
    <row r="39" spans="1:14" outlineLevel="3">
      <c r="A39" s="6"/>
      <c r="B39" s="6"/>
      <c r="C39" s="6"/>
      <c r="D39" s="6"/>
      <c r="E39" s="6"/>
      <c r="F39" s="6"/>
      <c r="G39" s="6" t="s">
        <v>39</v>
      </c>
      <c r="H39" s="6"/>
      <c r="I39" s="13">
        <v>68</v>
      </c>
      <c r="J39" s="8"/>
      <c r="K39" s="13">
        <v>41.74</v>
      </c>
      <c r="L39" s="8"/>
      <c r="M39" s="13">
        <f t="shared" si="2"/>
        <v>26.26</v>
      </c>
      <c r="N39" s="8"/>
    </row>
    <row r="40" spans="1:14" outlineLevel="3">
      <c r="A40" s="6"/>
      <c r="B40" s="6"/>
      <c r="C40" s="6"/>
      <c r="D40" s="6"/>
      <c r="E40" s="6"/>
      <c r="F40" s="6"/>
      <c r="G40" s="6" t="s">
        <v>40</v>
      </c>
      <c r="H40" s="6"/>
      <c r="I40" s="13">
        <v>6311</v>
      </c>
      <c r="J40" s="8"/>
      <c r="K40" s="13">
        <v>-1030.99</v>
      </c>
      <c r="L40" s="8"/>
      <c r="M40" s="13">
        <f t="shared" si="2"/>
        <v>7341.99</v>
      </c>
      <c r="N40" s="8"/>
    </row>
    <row r="41" spans="1:14" outlineLevel="3">
      <c r="A41" s="6"/>
      <c r="B41" s="6"/>
      <c r="C41" s="6"/>
      <c r="D41" s="6"/>
      <c r="E41" s="6"/>
      <c r="F41" s="6"/>
      <c r="G41" s="6" t="s">
        <v>41</v>
      </c>
      <c r="H41" s="6"/>
      <c r="I41" s="13">
        <v>-10</v>
      </c>
      <c r="J41" s="8"/>
      <c r="K41" s="13">
        <v>264</v>
      </c>
      <c r="L41" s="8"/>
      <c r="M41" s="13">
        <f t="shared" si="2"/>
        <v>-274</v>
      </c>
      <c r="N41" s="8"/>
    </row>
    <row r="42" spans="1:14" outlineLevel="3">
      <c r="A42" s="6"/>
      <c r="B42" s="6"/>
      <c r="C42" s="6"/>
      <c r="D42" s="6"/>
      <c r="E42" s="6"/>
      <c r="F42" s="6"/>
      <c r="G42" s="6" t="s">
        <v>42</v>
      </c>
      <c r="H42" s="6"/>
      <c r="I42" s="13">
        <v>14</v>
      </c>
      <c r="J42" s="8"/>
      <c r="K42" s="13">
        <v>0</v>
      </c>
      <c r="L42" s="8"/>
      <c r="M42" s="13">
        <f t="shared" si="2"/>
        <v>14</v>
      </c>
      <c r="N42" s="8"/>
    </row>
    <row r="43" spans="1:14" outlineLevel="3">
      <c r="A43" s="6"/>
      <c r="B43" s="6"/>
      <c r="C43" s="6"/>
      <c r="D43" s="6"/>
      <c r="E43" s="6"/>
      <c r="F43" s="6"/>
      <c r="G43" s="6" t="s">
        <v>43</v>
      </c>
      <c r="H43" s="6"/>
      <c r="I43" s="13">
        <v>931</v>
      </c>
      <c r="J43" s="8"/>
      <c r="K43" s="13">
        <v>643</v>
      </c>
      <c r="L43" s="8"/>
      <c r="M43" s="13">
        <f t="shared" si="2"/>
        <v>288</v>
      </c>
      <c r="N43" s="8"/>
    </row>
    <row r="44" spans="1:14" outlineLevel="3">
      <c r="A44" s="6"/>
      <c r="B44" s="6"/>
      <c r="C44" s="6"/>
      <c r="D44" s="6"/>
      <c r="E44" s="6"/>
      <c r="F44" s="6"/>
      <c r="G44" s="6" t="s">
        <v>44</v>
      </c>
      <c r="H44" s="6"/>
      <c r="I44" s="13">
        <v>26080</v>
      </c>
      <c r="J44" s="8"/>
      <c r="K44" s="13">
        <v>20265</v>
      </c>
      <c r="L44" s="8"/>
      <c r="M44" s="13">
        <f t="shared" si="2"/>
        <v>5815</v>
      </c>
      <c r="N44" s="8"/>
    </row>
    <row r="45" spans="1:14" outlineLevel="3">
      <c r="A45" s="6"/>
      <c r="B45" s="6"/>
      <c r="C45" s="6"/>
      <c r="D45" s="6"/>
      <c r="E45" s="6"/>
      <c r="F45" s="6"/>
      <c r="G45" s="6" t="s">
        <v>45</v>
      </c>
      <c r="H45" s="6"/>
      <c r="I45" s="13">
        <v>35612</v>
      </c>
      <c r="J45" s="8"/>
      <c r="K45" s="13">
        <v>8057.44</v>
      </c>
      <c r="L45" s="8"/>
      <c r="M45" s="13">
        <f t="shared" si="2"/>
        <v>27554.560000000001</v>
      </c>
      <c r="N45" s="8"/>
    </row>
    <row r="46" spans="1:14" ht="17.25" outlineLevel="3" thickBot="1">
      <c r="A46" s="6"/>
      <c r="B46" s="6"/>
      <c r="C46" s="6"/>
      <c r="D46" s="6"/>
      <c r="E46" s="6"/>
      <c r="F46" s="6"/>
      <c r="G46" s="6" t="s">
        <v>46</v>
      </c>
      <c r="H46" s="6"/>
      <c r="I46" s="14">
        <v>0</v>
      </c>
      <c r="J46" s="8"/>
      <c r="K46" s="14">
        <v>1</v>
      </c>
      <c r="L46" s="8"/>
      <c r="M46" s="14">
        <f t="shared" si="2"/>
        <v>-1</v>
      </c>
      <c r="N46" s="8"/>
    </row>
    <row r="47" spans="1:14" outlineLevel="2">
      <c r="A47" s="6"/>
      <c r="B47" s="6"/>
      <c r="C47" s="6"/>
      <c r="D47" s="6"/>
      <c r="E47" s="6"/>
      <c r="F47" s="6" t="s">
        <v>47</v>
      </c>
      <c r="G47" s="6"/>
      <c r="H47" s="6"/>
      <c r="I47" s="13">
        <f>ROUND(SUM(I35:I46),5)</f>
        <v>74556.3</v>
      </c>
      <c r="J47" s="8"/>
      <c r="K47" s="13">
        <f>ROUND(SUM(K35:K46),5)</f>
        <v>32778.19</v>
      </c>
      <c r="L47" s="8"/>
      <c r="M47" s="13">
        <f t="shared" si="2"/>
        <v>41778.11</v>
      </c>
      <c r="N47" s="8"/>
    </row>
    <row r="48" spans="1:14" ht="30" customHeight="1" outlineLevel="2" thickBot="1">
      <c r="A48" s="6"/>
      <c r="B48" s="6"/>
      <c r="C48" s="6"/>
      <c r="D48" s="6"/>
      <c r="E48" s="6"/>
      <c r="F48" s="6" t="s">
        <v>48</v>
      </c>
      <c r="G48" s="6"/>
      <c r="H48" s="6"/>
      <c r="I48" s="15">
        <v>0</v>
      </c>
      <c r="J48" s="8"/>
      <c r="K48" s="15">
        <v>100</v>
      </c>
      <c r="L48" s="8"/>
      <c r="M48" s="15">
        <f t="shared" si="2"/>
        <v>-100</v>
      </c>
      <c r="N48" s="8"/>
    </row>
    <row r="49" spans="1:14" ht="17.25" outlineLevel="1" thickBot="1">
      <c r="A49" s="6"/>
      <c r="B49" s="6"/>
      <c r="C49" s="6"/>
      <c r="D49" s="6"/>
      <c r="E49" s="6" t="s">
        <v>49</v>
      </c>
      <c r="F49" s="6"/>
      <c r="G49" s="6"/>
      <c r="H49" s="6"/>
      <c r="I49" s="16">
        <f>ROUND(SUM(I5:I7)+SUM(I13:I17)+SUM(I21:I34)+SUM(I47:I48),5)</f>
        <v>2186732.61</v>
      </c>
      <c r="J49" s="8"/>
      <c r="K49" s="16">
        <f>ROUND(SUM(K5:K7)+SUM(K13:K17)+SUM(K21:K34)+SUM(K47:K48),5)</f>
        <v>2219860.46</v>
      </c>
      <c r="L49" s="8"/>
      <c r="M49" s="16">
        <f t="shared" si="2"/>
        <v>-33127.85</v>
      </c>
      <c r="N49" s="8"/>
    </row>
    <row r="50" spans="1:14" ht="30" customHeight="1" thickBot="1">
      <c r="A50" s="19"/>
      <c r="B50" s="19"/>
      <c r="C50" s="19"/>
      <c r="D50" s="19" t="s">
        <v>50</v>
      </c>
      <c r="E50" s="19"/>
      <c r="F50" s="19"/>
      <c r="G50" s="19"/>
      <c r="H50" s="19"/>
      <c r="I50" s="20">
        <f>ROUND(I4+I49,5)</f>
        <v>2186732.61</v>
      </c>
      <c r="J50" s="19"/>
      <c r="K50" s="20">
        <f>ROUND(K4+K49,5)</f>
        <v>2219860.46</v>
      </c>
      <c r="L50" s="19"/>
      <c r="M50" s="20">
        <f t="shared" si="2"/>
        <v>-33127.85</v>
      </c>
      <c r="N50" s="8"/>
    </row>
    <row r="51" spans="1:14" ht="30" hidden="1" customHeight="1">
      <c r="A51" s="6"/>
      <c r="B51" s="6"/>
      <c r="C51" s="6" t="s">
        <v>51</v>
      </c>
      <c r="D51" s="6"/>
      <c r="E51" s="6"/>
      <c r="F51" s="6"/>
      <c r="G51" s="6"/>
      <c r="H51" s="6"/>
      <c r="I51" s="13">
        <f>I50</f>
        <v>2186732.61</v>
      </c>
      <c r="J51" s="8"/>
      <c r="K51" s="13">
        <f>K50</f>
        <v>2219860.46</v>
      </c>
      <c r="L51" s="8"/>
      <c r="M51" s="13">
        <f t="shared" si="2"/>
        <v>-33127.85</v>
      </c>
      <c r="N51" s="8"/>
    </row>
    <row r="52" spans="1:14" ht="30" customHeight="1" outlineLevel="1">
      <c r="A52" s="6"/>
      <c r="B52" s="6"/>
      <c r="C52" s="6"/>
      <c r="D52" s="6" t="s">
        <v>52</v>
      </c>
      <c r="E52" s="6"/>
      <c r="F52" s="6"/>
      <c r="G52" s="6"/>
      <c r="H52" s="6"/>
      <c r="I52" s="13"/>
      <c r="J52" s="8"/>
      <c r="K52" s="13"/>
      <c r="L52" s="8"/>
      <c r="M52" s="13"/>
      <c r="N52" s="8"/>
    </row>
    <row r="53" spans="1:14" outlineLevel="2">
      <c r="A53" s="6"/>
      <c r="B53" s="6"/>
      <c r="C53" s="6"/>
      <c r="D53" s="6"/>
      <c r="E53" s="6" t="s">
        <v>53</v>
      </c>
      <c r="F53" s="6"/>
      <c r="G53" s="6"/>
      <c r="H53" s="6"/>
      <c r="I53" s="13"/>
      <c r="J53" s="8"/>
      <c r="K53" s="13"/>
      <c r="L53" s="8"/>
      <c r="M53" s="13"/>
      <c r="N53" s="8"/>
    </row>
    <row r="54" spans="1:14" outlineLevel="3">
      <c r="A54" s="6"/>
      <c r="B54" s="6"/>
      <c r="C54" s="6"/>
      <c r="D54" s="6"/>
      <c r="E54" s="6"/>
      <c r="F54" s="6" t="s">
        <v>54</v>
      </c>
      <c r="G54" s="6"/>
      <c r="H54" s="6"/>
      <c r="I54" s="13"/>
      <c r="J54" s="8"/>
      <c r="K54" s="13"/>
      <c r="L54" s="8"/>
      <c r="M54" s="13"/>
      <c r="N54" s="8"/>
    </row>
    <row r="55" spans="1:14" outlineLevel="3">
      <c r="A55" s="6"/>
      <c r="B55" s="6"/>
      <c r="C55" s="6"/>
      <c r="D55" s="6"/>
      <c r="E55" s="6"/>
      <c r="F55" s="6"/>
      <c r="G55" s="6" t="s">
        <v>55</v>
      </c>
      <c r="H55" s="6"/>
      <c r="I55" s="13">
        <v>22666.1</v>
      </c>
      <c r="J55" s="8"/>
      <c r="K55" s="13">
        <v>12621.99</v>
      </c>
      <c r="L55" s="8"/>
      <c r="M55" s="13">
        <f t="shared" ref="M55:M68" si="3">ROUND((I55-K55),5)</f>
        <v>10044.11</v>
      </c>
      <c r="N55" s="8"/>
    </row>
    <row r="56" spans="1:14" outlineLevel="3">
      <c r="A56" s="6"/>
      <c r="B56" s="6"/>
      <c r="C56" s="6"/>
      <c r="D56" s="6"/>
      <c r="E56" s="6"/>
      <c r="F56" s="6"/>
      <c r="G56" s="6" t="s">
        <v>56</v>
      </c>
      <c r="H56" s="6"/>
      <c r="I56" s="13">
        <v>23431</v>
      </c>
      <c r="J56" s="8"/>
      <c r="K56" s="13">
        <v>28432.73</v>
      </c>
      <c r="L56" s="8"/>
      <c r="M56" s="13">
        <f t="shared" si="3"/>
        <v>-5001.7299999999996</v>
      </c>
      <c r="N56" s="8"/>
    </row>
    <row r="57" spans="1:14" outlineLevel="3">
      <c r="A57" s="6"/>
      <c r="B57" s="6"/>
      <c r="C57" s="6"/>
      <c r="D57" s="6"/>
      <c r="E57" s="6"/>
      <c r="F57" s="6"/>
      <c r="G57" s="6" t="s">
        <v>57</v>
      </c>
      <c r="H57" s="6"/>
      <c r="I57" s="13">
        <v>4129</v>
      </c>
      <c r="J57" s="8"/>
      <c r="K57" s="13">
        <v>306.57</v>
      </c>
      <c r="L57" s="8"/>
      <c r="M57" s="13">
        <f t="shared" si="3"/>
        <v>3822.43</v>
      </c>
      <c r="N57" s="8"/>
    </row>
    <row r="58" spans="1:14" outlineLevel="3">
      <c r="A58" s="6"/>
      <c r="B58" s="6"/>
      <c r="C58" s="6"/>
      <c r="D58" s="6"/>
      <c r="E58" s="6"/>
      <c r="F58" s="6"/>
      <c r="G58" s="6" t="s">
        <v>58</v>
      </c>
      <c r="H58" s="6"/>
      <c r="I58" s="13">
        <v>2351</v>
      </c>
      <c r="J58" s="8"/>
      <c r="K58" s="13">
        <v>2356.5700000000002</v>
      </c>
      <c r="L58" s="8"/>
      <c r="M58" s="13">
        <f t="shared" si="3"/>
        <v>-5.57</v>
      </c>
      <c r="N58" s="8"/>
    </row>
    <row r="59" spans="1:14" outlineLevel="3">
      <c r="A59" s="6"/>
      <c r="B59" s="6"/>
      <c r="C59" s="6"/>
      <c r="D59" s="6"/>
      <c r="E59" s="6"/>
      <c r="F59" s="6"/>
      <c r="G59" s="6" t="s">
        <v>59</v>
      </c>
      <c r="H59" s="6"/>
      <c r="I59" s="13">
        <v>7125</v>
      </c>
      <c r="J59" s="8"/>
      <c r="K59" s="13">
        <v>7985.39</v>
      </c>
      <c r="L59" s="8"/>
      <c r="M59" s="13">
        <f t="shared" si="3"/>
        <v>-860.39</v>
      </c>
      <c r="N59" s="8"/>
    </row>
    <row r="60" spans="1:14" outlineLevel="3">
      <c r="A60" s="6"/>
      <c r="B60" s="6"/>
      <c r="C60" s="6"/>
      <c r="D60" s="6"/>
      <c r="E60" s="6"/>
      <c r="F60" s="6"/>
      <c r="G60" s="6" t="s">
        <v>60</v>
      </c>
      <c r="H60" s="6"/>
      <c r="I60" s="13">
        <v>5100</v>
      </c>
      <c r="J60" s="8"/>
      <c r="K60" s="13">
        <v>5000</v>
      </c>
      <c r="L60" s="8"/>
      <c r="M60" s="13">
        <f t="shared" si="3"/>
        <v>100</v>
      </c>
      <c r="N60" s="8"/>
    </row>
    <row r="61" spans="1:14" outlineLevel="3">
      <c r="A61" s="6"/>
      <c r="B61" s="6"/>
      <c r="C61" s="6"/>
      <c r="D61" s="6"/>
      <c r="E61" s="6"/>
      <c r="F61" s="6"/>
      <c r="G61" s="6" t="s">
        <v>61</v>
      </c>
      <c r="H61" s="6"/>
      <c r="I61" s="13">
        <v>9666.7000000000007</v>
      </c>
      <c r="J61" s="8"/>
      <c r="K61" s="13">
        <v>15492.82</v>
      </c>
      <c r="L61" s="8"/>
      <c r="M61" s="13">
        <f t="shared" si="3"/>
        <v>-5826.12</v>
      </c>
      <c r="N61" s="8"/>
    </row>
    <row r="62" spans="1:14" outlineLevel="3">
      <c r="A62" s="6"/>
      <c r="B62" s="6"/>
      <c r="C62" s="6"/>
      <c r="D62" s="6"/>
      <c r="E62" s="6"/>
      <c r="F62" s="6"/>
      <c r="G62" s="6" t="s">
        <v>62</v>
      </c>
      <c r="H62" s="6"/>
      <c r="I62" s="13">
        <v>3786</v>
      </c>
      <c r="J62" s="8"/>
      <c r="K62" s="13">
        <v>2685.05</v>
      </c>
      <c r="L62" s="8"/>
      <c r="M62" s="13">
        <f t="shared" si="3"/>
        <v>1100.95</v>
      </c>
      <c r="N62" s="8"/>
    </row>
    <row r="63" spans="1:14" outlineLevel="3">
      <c r="A63" s="6"/>
      <c r="B63" s="6"/>
      <c r="C63" s="6"/>
      <c r="D63" s="6"/>
      <c r="E63" s="6"/>
      <c r="F63" s="6"/>
      <c r="G63" s="6" t="s">
        <v>63</v>
      </c>
      <c r="H63" s="6"/>
      <c r="I63" s="13">
        <v>3996.84</v>
      </c>
      <c r="J63" s="8"/>
      <c r="K63" s="13">
        <v>3185.68</v>
      </c>
      <c r="L63" s="8"/>
      <c r="M63" s="13">
        <f t="shared" si="3"/>
        <v>811.16</v>
      </c>
      <c r="N63" s="8"/>
    </row>
    <row r="64" spans="1:14" outlineLevel="3">
      <c r="A64" s="6"/>
      <c r="B64" s="6"/>
      <c r="C64" s="6"/>
      <c r="D64" s="6"/>
      <c r="E64" s="6"/>
      <c r="F64" s="6"/>
      <c r="G64" s="6" t="s">
        <v>64</v>
      </c>
      <c r="H64" s="6"/>
      <c r="I64" s="13">
        <v>103213.69</v>
      </c>
      <c r="J64" s="8"/>
      <c r="K64" s="13">
        <v>44417.55</v>
      </c>
      <c r="L64" s="8"/>
      <c r="M64" s="13">
        <f t="shared" si="3"/>
        <v>58796.14</v>
      </c>
      <c r="N64" s="8"/>
    </row>
    <row r="65" spans="1:14" outlineLevel="3">
      <c r="A65" s="6"/>
      <c r="B65" s="6"/>
      <c r="C65" s="6"/>
      <c r="D65" s="6"/>
      <c r="E65" s="6"/>
      <c r="F65" s="6"/>
      <c r="G65" s="6" t="s">
        <v>65</v>
      </c>
      <c r="H65" s="6"/>
      <c r="I65" s="13">
        <v>15750</v>
      </c>
      <c r="J65" s="8"/>
      <c r="K65" s="13">
        <v>15375.09</v>
      </c>
      <c r="L65" s="8"/>
      <c r="M65" s="13">
        <f t="shared" si="3"/>
        <v>374.91</v>
      </c>
      <c r="N65" s="8"/>
    </row>
    <row r="66" spans="1:14" outlineLevel="3">
      <c r="A66" s="6"/>
      <c r="B66" s="6"/>
      <c r="C66" s="6"/>
      <c r="D66" s="6"/>
      <c r="E66" s="6"/>
      <c r="F66" s="6"/>
      <c r="G66" s="6" t="s">
        <v>66</v>
      </c>
      <c r="H66" s="6"/>
      <c r="I66" s="13">
        <v>52566</v>
      </c>
      <c r="J66" s="8"/>
      <c r="K66" s="13">
        <v>75773.399999999994</v>
      </c>
      <c r="L66" s="8"/>
      <c r="M66" s="13">
        <f t="shared" si="3"/>
        <v>-23207.4</v>
      </c>
      <c r="N66" s="8"/>
    </row>
    <row r="67" spans="1:14" outlineLevel="3">
      <c r="A67" s="6"/>
      <c r="B67" s="6"/>
      <c r="C67" s="6"/>
      <c r="D67" s="6"/>
      <c r="E67" s="6"/>
      <c r="F67" s="6"/>
      <c r="G67" s="6" t="s">
        <v>67</v>
      </c>
      <c r="H67" s="6"/>
      <c r="I67" s="13">
        <v>8367.06</v>
      </c>
      <c r="J67" s="8"/>
      <c r="K67" s="13">
        <v>3862.79</v>
      </c>
      <c r="L67" s="8"/>
      <c r="M67" s="13">
        <f t="shared" si="3"/>
        <v>4504.2700000000004</v>
      </c>
      <c r="N67" s="8"/>
    </row>
    <row r="68" spans="1:14" outlineLevel="3">
      <c r="A68" s="6"/>
      <c r="B68" s="6"/>
      <c r="C68" s="6"/>
      <c r="D68" s="6"/>
      <c r="E68" s="6"/>
      <c r="F68" s="6"/>
      <c r="G68" s="6" t="s">
        <v>68</v>
      </c>
      <c r="H68" s="6"/>
      <c r="I68" s="13">
        <v>5363</v>
      </c>
      <c r="J68" s="8"/>
      <c r="K68" s="13">
        <v>3246.79</v>
      </c>
      <c r="L68" s="8"/>
      <c r="M68" s="13">
        <f t="shared" si="3"/>
        <v>2116.21</v>
      </c>
      <c r="N68" s="8"/>
    </row>
    <row r="69" spans="1:14" outlineLevel="4">
      <c r="A69" s="6"/>
      <c r="B69" s="6"/>
      <c r="C69" s="6"/>
      <c r="D69" s="6"/>
      <c r="E69" s="6"/>
      <c r="F69" s="6"/>
      <c r="G69" s="6" t="s">
        <v>69</v>
      </c>
      <c r="H69" s="6"/>
      <c r="I69" s="13"/>
      <c r="J69" s="8"/>
      <c r="K69" s="13"/>
      <c r="L69" s="8"/>
      <c r="M69" s="13"/>
      <c r="N69" s="8"/>
    </row>
    <row r="70" spans="1:14" outlineLevel="4">
      <c r="A70" s="6"/>
      <c r="B70" s="6"/>
      <c r="C70" s="6"/>
      <c r="D70" s="6"/>
      <c r="E70" s="6"/>
      <c r="F70" s="6"/>
      <c r="G70" s="6"/>
      <c r="H70" s="6" t="s">
        <v>70</v>
      </c>
      <c r="I70" s="13">
        <v>50884.32</v>
      </c>
      <c r="J70" s="8"/>
      <c r="K70" s="13">
        <v>49721.17</v>
      </c>
      <c r="L70" s="8"/>
      <c r="M70" s="13">
        <f t="shared" ref="M70:M75" si="4">ROUND((I70-K70),5)</f>
        <v>1163.1500000000001</v>
      </c>
      <c r="N70" s="8"/>
    </row>
    <row r="71" spans="1:14" outlineLevel="4">
      <c r="A71" s="6"/>
      <c r="B71" s="6"/>
      <c r="C71" s="6"/>
      <c r="D71" s="6"/>
      <c r="E71" s="6"/>
      <c r="F71" s="6"/>
      <c r="G71" s="6"/>
      <c r="H71" s="6" t="s">
        <v>71</v>
      </c>
      <c r="I71" s="13">
        <v>678.45</v>
      </c>
      <c r="J71" s="8"/>
      <c r="K71" s="13">
        <v>215.33</v>
      </c>
      <c r="L71" s="8"/>
      <c r="M71" s="13">
        <f t="shared" si="4"/>
        <v>463.12</v>
      </c>
      <c r="N71" s="8"/>
    </row>
    <row r="72" spans="1:14" outlineLevel="4">
      <c r="A72" s="6"/>
      <c r="B72" s="6"/>
      <c r="C72" s="6"/>
      <c r="D72" s="6"/>
      <c r="E72" s="6"/>
      <c r="F72" s="6"/>
      <c r="G72" s="6"/>
      <c r="H72" s="6" t="s">
        <v>72</v>
      </c>
      <c r="I72" s="13">
        <v>3790</v>
      </c>
      <c r="J72" s="8"/>
      <c r="K72" s="13">
        <v>3902.22</v>
      </c>
      <c r="L72" s="8"/>
      <c r="M72" s="13">
        <f t="shared" si="4"/>
        <v>-112.22</v>
      </c>
      <c r="N72" s="8"/>
    </row>
    <row r="73" spans="1:14" outlineLevel="4">
      <c r="A73" s="6"/>
      <c r="B73" s="6"/>
      <c r="C73" s="6"/>
      <c r="D73" s="6"/>
      <c r="E73" s="6"/>
      <c r="F73" s="6"/>
      <c r="G73" s="6"/>
      <c r="H73" s="6" t="s">
        <v>73</v>
      </c>
      <c r="I73" s="13">
        <v>2663</v>
      </c>
      <c r="J73" s="8"/>
      <c r="K73" s="13">
        <v>2846.07</v>
      </c>
      <c r="L73" s="8"/>
      <c r="M73" s="13">
        <f t="shared" si="4"/>
        <v>-183.07</v>
      </c>
      <c r="N73" s="8"/>
    </row>
    <row r="74" spans="1:14" ht="17.25" outlineLevel="4" thickBot="1">
      <c r="A74" s="6"/>
      <c r="B74" s="6"/>
      <c r="C74" s="6"/>
      <c r="D74" s="6"/>
      <c r="E74" s="6"/>
      <c r="F74" s="6"/>
      <c r="G74" s="6"/>
      <c r="H74" s="6" t="s">
        <v>74</v>
      </c>
      <c r="I74" s="14">
        <v>6261</v>
      </c>
      <c r="J74" s="8"/>
      <c r="K74" s="14">
        <v>6489.58</v>
      </c>
      <c r="L74" s="8"/>
      <c r="M74" s="14">
        <f t="shared" si="4"/>
        <v>-228.58</v>
      </c>
      <c r="N74" s="8"/>
    </row>
    <row r="75" spans="1:14" outlineLevel="3">
      <c r="A75" s="6"/>
      <c r="B75" s="6"/>
      <c r="C75" s="6"/>
      <c r="D75" s="6"/>
      <c r="E75" s="6"/>
      <c r="F75" s="6"/>
      <c r="G75" s="6" t="s">
        <v>75</v>
      </c>
      <c r="H75" s="6"/>
      <c r="I75" s="13">
        <f>ROUND(SUM(I69:I74),5)</f>
        <v>64276.77</v>
      </c>
      <c r="J75" s="8"/>
      <c r="K75" s="13">
        <f>ROUND(SUM(K69:K74),5)</f>
        <v>63174.37</v>
      </c>
      <c r="L75" s="8"/>
      <c r="M75" s="13">
        <f t="shared" si="4"/>
        <v>1102.4000000000001</v>
      </c>
      <c r="N75" s="8"/>
    </row>
    <row r="76" spans="1:14" ht="30" customHeight="1" outlineLevel="4">
      <c r="A76" s="6"/>
      <c r="B76" s="6"/>
      <c r="C76" s="6"/>
      <c r="D76" s="6"/>
      <c r="E76" s="6"/>
      <c r="F76" s="6"/>
      <c r="G76" s="6" t="s">
        <v>76</v>
      </c>
      <c r="H76" s="6"/>
      <c r="I76" s="13"/>
      <c r="J76" s="8"/>
      <c r="K76" s="13"/>
      <c r="L76" s="8"/>
      <c r="M76" s="13"/>
      <c r="N76" s="8"/>
    </row>
    <row r="77" spans="1:14" outlineLevel="4">
      <c r="A77" s="6"/>
      <c r="B77" s="6"/>
      <c r="C77" s="6"/>
      <c r="D77" s="6"/>
      <c r="E77" s="6"/>
      <c r="F77" s="6"/>
      <c r="G77" s="6"/>
      <c r="H77" s="6" t="s">
        <v>77</v>
      </c>
      <c r="I77" s="13">
        <v>6774</v>
      </c>
      <c r="J77" s="8"/>
      <c r="K77" s="13">
        <v>4764.03</v>
      </c>
      <c r="L77" s="8"/>
      <c r="M77" s="13">
        <f>ROUND((I77-K77),5)</f>
        <v>2009.97</v>
      </c>
      <c r="N77" s="8"/>
    </row>
    <row r="78" spans="1:14" ht="17.25" outlineLevel="4" thickBot="1">
      <c r="A78" s="6"/>
      <c r="B78" s="6"/>
      <c r="C78" s="6"/>
      <c r="D78" s="6"/>
      <c r="E78" s="6"/>
      <c r="F78" s="6"/>
      <c r="G78" s="6"/>
      <c r="H78" s="6" t="s">
        <v>78</v>
      </c>
      <c r="I78" s="14">
        <v>3821</v>
      </c>
      <c r="J78" s="8"/>
      <c r="K78" s="14">
        <v>3477.68</v>
      </c>
      <c r="L78" s="8"/>
      <c r="M78" s="14">
        <f>ROUND((I78-K78),5)</f>
        <v>343.32</v>
      </c>
      <c r="N78" s="8"/>
    </row>
    <row r="79" spans="1:14" outlineLevel="3">
      <c r="A79" s="6"/>
      <c r="B79" s="6"/>
      <c r="C79" s="6"/>
      <c r="D79" s="6"/>
      <c r="E79" s="6"/>
      <c r="F79" s="6"/>
      <c r="G79" s="6" t="s">
        <v>79</v>
      </c>
      <c r="H79" s="6"/>
      <c r="I79" s="13">
        <f>ROUND(SUM(I76:I78),5)</f>
        <v>10595</v>
      </c>
      <c r="J79" s="8"/>
      <c r="K79" s="13">
        <f>ROUND(SUM(K76:K78),5)</f>
        <v>8241.7099999999991</v>
      </c>
      <c r="L79" s="8"/>
      <c r="M79" s="13">
        <f>ROUND((I79-K79),5)</f>
        <v>2353.29</v>
      </c>
      <c r="N79" s="8"/>
    </row>
    <row r="80" spans="1:14" ht="30" customHeight="1" outlineLevel="4">
      <c r="A80" s="6"/>
      <c r="B80" s="6"/>
      <c r="C80" s="6"/>
      <c r="D80" s="6"/>
      <c r="E80" s="6"/>
      <c r="F80" s="6"/>
      <c r="G80" s="6" t="s">
        <v>80</v>
      </c>
      <c r="H80" s="6"/>
      <c r="I80" s="13"/>
      <c r="J80" s="8"/>
      <c r="K80" s="13"/>
      <c r="L80" s="8"/>
      <c r="M80" s="13"/>
      <c r="N80" s="8"/>
    </row>
    <row r="81" spans="1:14" outlineLevel="4">
      <c r="A81" s="6"/>
      <c r="B81" s="6"/>
      <c r="C81" s="6"/>
      <c r="D81" s="6"/>
      <c r="E81" s="6"/>
      <c r="F81" s="6"/>
      <c r="G81" s="6"/>
      <c r="H81" s="6" t="s">
        <v>81</v>
      </c>
      <c r="I81" s="13">
        <v>113024</v>
      </c>
      <c r="J81" s="8"/>
      <c r="K81" s="13">
        <v>109379.35</v>
      </c>
      <c r="L81" s="8"/>
      <c r="M81" s="13">
        <f>ROUND((I81-K81),5)</f>
        <v>3644.65</v>
      </c>
      <c r="N81" s="8"/>
    </row>
    <row r="82" spans="1:14" outlineLevel="4">
      <c r="A82" s="6"/>
      <c r="B82" s="6"/>
      <c r="C82" s="6"/>
      <c r="D82" s="6"/>
      <c r="E82" s="6"/>
      <c r="F82" s="6"/>
      <c r="G82" s="6"/>
      <c r="H82" s="6" t="s">
        <v>82</v>
      </c>
      <c r="I82" s="13">
        <v>22093</v>
      </c>
      <c r="J82" s="8"/>
      <c r="K82" s="13">
        <v>14141.88</v>
      </c>
      <c r="L82" s="8"/>
      <c r="M82" s="13">
        <f>ROUND((I82-K82),5)</f>
        <v>7951.12</v>
      </c>
      <c r="N82" s="8"/>
    </row>
    <row r="83" spans="1:14" outlineLevel="4">
      <c r="A83" s="6"/>
      <c r="B83" s="6"/>
      <c r="C83" s="6"/>
      <c r="D83" s="6"/>
      <c r="E83" s="6"/>
      <c r="F83" s="6"/>
      <c r="G83" s="6"/>
      <c r="H83" s="6" t="s">
        <v>83</v>
      </c>
      <c r="I83" s="13">
        <v>10194</v>
      </c>
      <c r="J83" s="8"/>
      <c r="K83" s="13">
        <v>8842.2199999999993</v>
      </c>
      <c r="L83" s="8"/>
      <c r="M83" s="13">
        <f>ROUND((I83-K83),5)</f>
        <v>1351.78</v>
      </c>
      <c r="N83" s="8"/>
    </row>
    <row r="84" spans="1:14" ht="17.25" outlineLevel="4" thickBot="1">
      <c r="A84" s="6"/>
      <c r="B84" s="6"/>
      <c r="C84" s="6"/>
      <c r="D84" s="6"/>
      <c r="E84" s="6"/>
      <c r="F84" s="6"/>
      <c r="G84" s="6"/>
      <c r="H84" s="6" t="s">
        <v>84</v>
      </c>
      <c r="I84" s="14">
        <v>2359</v>
      </c>
      <c r="J84" s="8"/>
      <c r="K84" s="14">
        <v>1909.95</v>
      </c>
      <c r="L84" s="8"/>
      <c r="M84" s="14">
        <f>ROUND((I84-K84),5)</f>
        <v>449.05</v>
      </c>
      <c r="N84" s="8"/>
    </row>
    <row r="85" spans="1:14" outlineLevel="3">
      <c r="A85" s="6"/>
      <c r="B85" s="6"/>
      <c r="C85" s="6"/>
      <c r="D85" s="6"/>
      <c r="E85" s="6"/>
      <c r="F85" s="6"/>
      <c r="G85" s="6" t="s">
        <v>85</v>
      </c>
      <c r="H85" s="6"/>
      <c r="I85" s="13">
        <f>ROUND(SUM(I80:I84),5)</f>
        <v>147670</v>
      </c>
      <c r="J85" s="8"/>
      <c r="K85" s="13">
        <f>ROUND(SUM(K80:K84),5)</f>
        <v>134273.4</v>
      </c>
      <c r="L85" s="8"/>
      <c r="M85" s="13">
        <f>ROUND((I85-K85),5)</f>
        <v>13396.6</v>
      </c>
      <c r="N85" s="8"/>
    </row>
    <row r="86" spans="1:14" ht="30" customHeight="1" outlineLevel="4">
      <c r="A86" s="6"/>
      <c r="B86" s="6"/>
      <c r="C86" s="6"/>
      <c r="D86" s="6"/>
      <c r="E86" s="6"/>
      <c r="F86" s="6"/>
      <c r="G86" s="6" t="s">
        <v>86</v>
      </c>
      <c r="H86" s="6"/>
      <c r="I86" s="13"/>
      <c r="J86" s="8"/>
      <c r="K86" s="13"/>
      <c r="L86" s="8"/>
      <c r="M86" s="13"/>
      <c r="N86" s="8"/>
    </row>
    <row r="87" spans="1:14" outlineLevel="4">
      <c r="A87" s="6"/>
      <c r="B87" s="6"/>
      <c r="C87" s="6"/>
      <c r="D87" s="6"/>
      <c r="E87" s="6"/>
      <c r="F87" s="6"/>
      <c r="G87" s="6"/>
      <c r="H87" s="6" t="s">
        <v>87</v>
      </c>
      <c r="I87" s="13">
        <v>0</v>
      </c>
      <c r="J87" s="8"/>
      <c r="K87" s="13">
        <v>88.29</v>
      </c>
      <c r="L87" s="8"/>
      <c r="M87" s="13">
        <f>ROUND((I87-K87),5)</f>
        <v>-88.29</v>
      </c>
      <c r="N87" s="8"/>
    </row>
    <row r="88" spans="1:14" ht="17.25" outlineLevel="4" thickBot="1">
      <c r="A88" s="6"/>
      <c r="B88" s="6"/>
      <c r="C88" s="6"/>
      <c r="D88" s="6"/>
      <c r="E88" s="6"/>
      <c r="F88" s="6"/>
      <c r="G88" s="6"/>
      <c r="H88" s="6" t="s">
        <v>88</v>
      </c>
      <c r="I88" s="15">
        <v>2212.92</v>
      </c>
      <c r="J88" s="8"/>
      <c r="K88" s="15">
        <v>3872.61</v>
      </c>
      <c r="L88" s="8"/>
      <c r="M88" s="15">
        <f>ROUND((I88-K88),5)</f>
        <v>-1659.69</v>
      </c>
      <c r="N88" s="8"/>
    </row>
    <row r="89" spans="1:14" ht="17.25" outlineLevel="3" thickBot="1">
      <c r="A89" s="6"/>
      <c r="B89" s="6"/>
      <c r="C89" s="6"/>
      <c r="D89" s="6"/>
      <c r="E89" s="6"/>
      <c r="F89" s="6"/>
      <c r="G89" s="6" t="s">
        <v>89</v>
      </c>
      <c r="H89" s="6"/>
      <c r="I89" s="16">
        <f>ROUND(SUM(I86:I88),5)</f>
        <v>2212.92</v>
      </c>
      <c r="J89" s="8"/>
      <c r="K89" s="16">
        <f>ROUND(SUM(K86:K88),5)</f>
        <v>3960.9</v>
      </c>
      <c r="L89" s="8"/>
      <c r="M89" s="16">
        <f>ROUND((I89-K89),5)</f>
        <v>-1747.98</v>
      </c>
      <c r="N89" s="8"/>
    </row>
    <row r="90" spans="1:14" ht="30" customHeight="1" outlineLevel="2" thickBot="1">
      <c r="A90" s="6"/>
      <c r="B90" s="6"/>
      <c r="C90" s="6"/>
      <c r="D90" s="6"/>
      <c r="E90" s="6"/>
      <c r="F90" s="6" t="s">
        <v>90</v>
      </c>
      <c r="G90" s="6"/>
      <c r="H90" s="6"/>
      <c r="I90" s="17">
        <f>ROUND(SUM(I54:I68)+I75+I79+I85+I89,5)</f>
        <v>492266.08</v>
      </c>
      <c r="J90" s="8"/>
      <c r="K90" s="17">
        <f>ROUND(SUM(K54:K68)+K75+K79+K85+K89,5)</f>
        <v>430392.8</v>
      </c>
      <c r="L90" s="8"/>
      <c r="M90" s="17">
        <f>ROUND((I90-K90),5)</f>
        <v>61873.279999999999</v>
      </c>
      <c r="N90" s="8"/>
    </row>
    <row r="91" spans="1:14" ht="30" customHeight="1" outlineLevel="1">
      <c r="A91" s="21"/>
      <c r="B91" s="21"/>
      <c r="C91" s="21"/>
      <c r="D91" s="21"/>
      <c r="E91" s="21" t="s">
        <v>91</v>
      </c>
      <c r="F91" s="21"/>
      <c r="G91" s="21"/>
      <c r="H91" s="21"/>
      <c r="I91" s="22">
        <f>ROUND(I53+I90,5)</f>
        <v>492266.08</v>
      </c>
      <c r="J91" s="21"/>
      <c r="K91" s="22">
        <f>ROUND(K53+K90,5)</f>
        <v>430392.8</v>
      </c>
      <c r="L91" s="21"/>
      <c r="M91" s="22">
        <f>ROUND((I91-K91),5)</f>
        <v>61873.279999999999</v>
      </c>
      <c r="N91" s="8"/>
    </row>
    <row r="92" spans="1:14" ht="30" customHeight="1" outlineLevel="2">
      <c r="A92" s="6"/>
      <c r="B92" s="6"/>
      <c r="C92" s="6"/>
      <c r="D92" s="6"/>
      <c r="E92" s="6" t="s">
        <v>92</v>
      </c>
      <c r="F92" s="6"/>
      <c r="G92" s="6"/>
      <c r="H92" s="6"/>
      <c r="I92" s="13"/>
      <c r="J92" s="8"/>
      <c r="K92" s="13"/>
      <c r="L92" s="8"/>
      <c r="M92" s="13"/>
      <c r="N92" s="8"/>
    </row>
    <row r="93" spans="1:14" outlineLevel="3">
      <c r="A93" s="6"/>
      <c r="B93" s="6"/>
      <c r="C93" s="6"/>
      <c r="D93" s="6"/>
      <c r="E93" s="6"/>
      <c r="F93" s="6" t="s">
        <v>93</v>
      </c>
      <c r="G93" s="6"/>
      <c r="H93" s="6"/>
      <c r="I93" s="13"/>
      <c r="J93" s="8"/>
      <c r="K93" s="13"/>
      <c r="L93" s="8"/>
      <c r="M93" s="13"/>
      <c r="N93" s="8"/>
    </row>
    <row r="94" spans="1:14" outlineLevel="3">
      <c r="A94" s="6"/>
      <c r="B94" s="6"/>
      <c r="C94" s="6"/>
      <c r="D94" s="6"/>
      <c r="E94" s="6"/>
      <c r="F94" s="6"/>
      <c r="G94" s="6" t="s">
        <v>94</v>
      </c>
      <c r="H94" s="6"/>
      <c r="I94" s="13">
        <v>8143</v>
      </c>
      <c r="J94" s="8"/>
      <c r="K94" s="13">
        <v>702.04</v>
      </c>
      <c r="L94" s="8"/>
      <c r="M94" s="13">
        <f>ROUND((I94-K94),5)</f>
        <v>7440.96</v>
      </c>
      <c r="N94" s="8"/>
    </row>
    <row r="95" spans="1:14" outlineLevel="3">
      <c r="A95" s="6"/>
      <c r="B95" s="6"/>
      <c r="C95" s="6"/>
      <c r="D95" s="6"/>
      <c r="E95" s="6"/>
      <c r="F95" s="6"/>
      <c r="G95" s="6" t="s">
        <v>95</v>
      </c>
      <c r="H95" s="6"/>
      <c r="I95" s="13">
        <v>6770</v>
      </c>
      <c r="J95" s="8"/>
      <c r="K95" s="13">
        <v>7266.26</v>
      </c>
      <c r="L95" s="8"/>
      <c r="M95" s="13">
        <f>ROUND((I95-K95),5)</f>
        <v>-496.26</v>
      </c>
      <c r="N95" s="8"/>
    </row>
    <row r="96" spans="1:14" outlineLevel="3">
      <c r="A96" s="6"/>
      <c r="B96" s="6"/>
      <c r="C96" s="6"/>
      <c r="D96" s="6"/>
      <c r="E96" s="6"/>
      <c r="F96" s="6"/>
      <c r="G96" s="6" t="s">
        <v>96</v>
      </c>
      <c r="H96" s="6"/>
      <c r="I96" s="13">
        <v>2593</v>
      </c>
      <c r="J96" s="8"/>
      <c r="K96" s="13">
        <v>2788.2</v>
      </c>
      <c r="L96" s="8"/>
      <c r="M96" s="13">
        <f>ROUND((I96-K96),5)</f>
        <v>-195.2</v>
      </c>
      <c r="N96" s="8"/>
    </row>
    <row r="97" spans="1:14" outlineLevel="3">
      <c r="A97" s="6"/>
      <c r="B97" s="6"/>
      <c r="C97" s="6"/>
      <c r="D97" s="6"/>
      <c r="E97" s="6"/>
      <c r="F97" s="6"/>
      <c r="G97" s="6" t="s">
        <v>97</v>
      </c>
      <c r="H97" s="6"/>
      <c r="I97" s="13">
        <v>13413</v>
      </c>
      <c r="J97" s="8"/>
      <c r="K97" s="13">
        <v>2452.64</v>
      </c>
      <c r="L97" s="8"/>
      <c r="M97" s="13">
        <f>ROUND((I97-K97),5)</f>
        <v>10960.36</v>
      </c>
      <c r="N97" s="8"/>
    </row>
    <row r="98" spans="1:14" outlineLevel="3">
      <c r="A98" s="6"/>
      <c r="B98" s="6"/>
      <c r="C98" s="6"/>
      <c r="D98" s="6"/>
      <c r="E98" s="6"/>
      <c r="F98" s="6"/>
      <c r="G98" s="6" t="s">
        <v>98</v>
      </c>
      <c r="H98" s="6"/>
      <c r="I98" s="13">
        <v>0</v>
      </c>
      <c r="J98" s="8"/>
      <c r="K98" s="13">
        <v>47.58</v>
      </c>
      <c r="L98" s="8"/>
      <c r="M98" s="13">
        <f>ROUND((I98-K98),5)</f>
        <v>-47.58</v>
      </c>
      <c r="N98" s="8"/>
    </row>
    <row r="99" spans="1:14" outlineLevel="4">
      <c r="A99" s="6"/>
      <c r="B99" s="6"/>
      <c r="C99" s="6"/>
      <c r="D99" s="6"/>
      <c r="E99" s="6"/>
      <c r="F99" s="6"/>
      <c r="G99" s="6" t="s">
        <v>99</v>
      </c>
      <c r="H99" s="6"/>
      <c r="I99" s="13"/>
      <c r="J99" s="8"/>
      <c r="K99" s="13"/>
      <c r="L99" s="8"/>
      <c r="M99" s="13"/>
      <c r="N99" s="8"/>
    </row>
    <row r="100" spans="1:14" outlineLevel="4">
      <c r="A100" s="6"/>
      <c r="B100" s="6"/>
      <c r="C100" s="6"/>
      <c r="D100" s="6"/>
      <c r="E100" s="6"/>
      <c r="F100" s="6"/>
      <c r="G100" s="6"/>
      <c r="H100" s="6" t="s">
        <v>100</v>
      </c>
      <c r="I100" s="13">
        <v>55494</v>
      </c>
      <c r="J100" s="8"/>
      <c r="K100" s="13">
        <v>45732.85</v>
      </c>
      <c r="L100" s="8"/>
      <c r="M100" s="13">
        <f>ROUND((I100-K100),5)</f>
        <v>9761.15</v>
      </c>
      <c r="N100" s="8"/>
    </row>
    <row r="101" spans="1:14" outlineLevel="4">
      <c r="A101" s="6"/>
      <c r="B101" s="6"/>
      <c r="C101" s="6"/>
      <c r="D101" s="6"/>
      <c r="E101" s="6"/>
      <c r="F101" s="6"/>
      <c r="G101" s="6"/>
      <c r="H101" s="6" t="s">
        <v>101</v>
      </c>
      <c r="I101" s="13">
        <v>10023</v>
      </c>
      <c r="J101" s="8"/>
      <c r="K101" s="13">
        <v>10437.84</v>
      </c>
      <c r="L101" s="8"/>
      <c r="M101" s="13">
        <f>ROUND((I101-K101),5)</f>
        <v>-414.84</v>
      </c>
      <c r="N101" s="8"/>
    </row>
    <row r="102" spans="1:14" outlineLevel="4">
      <c r="A102" s="6"/>
      <c r="B102" s="6"/>
      <c r="C102" s="6"/>
      <c r="D102" s="6"/>
      <c r="E102" s="6"/>
      <c r="F102" s="6"/>
      <c r="G102" s="6"/>
      <c r="H102" s="6" t="s">
        <v>102</v>
      </c>
      <c r="I102" s="13">
        <v>869</v>
      </c>
      <c r="J102" s="8"/>
      <c r="K102" s="13">
        <v>1504.81</v>
      </c>
      <c r="L102" s="8"/>
      <c r="M102" s="13">
        <f>ROUND((I102-K102),5)</f>
        <v>-635.80999999999995</v>
      </c>
      <c r="N102" s="8"/>
    </row>
    <row r="103" spans="1:14" ht="17.25" outlineLevel="4" thickBot="1">
      <c r="A103" s="6"/>
      <c r="B103" s="6"/>
      <c r="C103" s="6"/>
      <c r="D103" s="6"/>
      <c r="E103" s="6"/>
      <c r="F103" s="6"/>
      <c r="G103" s="6"/>
      <c r="H103" s="6" t="s">
        <v>103</v>
      </c>
      <c r="I103" s="14">
        <v>9441</v>
      </c>
      <c r="J103" s="8"/>
      <c r="K103" s="14">
        <v>4862.5600000000004</v>
      </c>
      <c r="L103" s="8"/>
      <c r="M103" s="14">
        <f>ROUND((I103-K103),5)</f>
        <v>4578.4399999999996</v>
      </c>
      <c r="N103" s="8"/>
    </row>
    <row r="104" spans="1:14" outlineLevel="3">
      <c r="A104" s="6"/>
      <c r="B104" s="6"/>
      <c r="C104" s="6"/>
      <c r="D104" s="6"/>
      <c r="E104" s="6"/>
      <c r="F104" s="6"/>
      <c r="G104" s="6" t="s">
        <v>104</v>
      </c>
      <c r="H104" s="6"/>
      <c r="I104" s="13">
        <f>ROUND(SUM(I99:I103),5)</f>
        <v>75827</v>
      </c>
      <c r="J104" s="8"/>
      <c r="K104" s="13">
        <f>ROUND(SUM(K99:K103),5)</f>
        <v>62538.06</v>
      </c>
      <c r="L104" s="8"/>
      <c r="M104" s="13">
        <f>ROUND((I104-K104),5)</f>
        <v>13288.94</v>
      </c>
      <c r="N104" s="8"/>
    </row>
    <row r="105" spans="1:14" ht="30" customHeight="1" outlineLevel="4">
      <c r="A105" s="6"/>
      <c r="B105" s="6"/>
      <c r="C105" s="6"/>
      <c r="D105" s="6"/>
      <c r="E105" s="6"/>
      <c r="F105" s="6"/>
      <c r="G105" s="6" t="s">
        <v>105</v>
      </c>
      <c r="H105" s="6"/>
      <c r="I105" s="13"/>
      <c r="J105" s="8"/>
      <c r="K105" s="13"/>
      <c r="L105" s="8"/>
      <c r="M105" s="13"/>
      <c r="N105" s="8"/>
    </row>
    <row r="106" spans="1:14" outlineLevel="4">
      <c r="A106" s="6"/>
      <c r="B106" s="6"/>
      <c r="C106" s="6"/>
      <c r="D106" s="6"/>
      <c r="E106" s="6"/>
      <c r="F106" s="6"/>
      <c r="G106" s="6"/>
      <c r="H106" s="6" t="s">
        <v>106</v>
      </c>
      <c r="I106" s="13">
        <v>4396</v>
      </c>
      <c r="J106" s="8"/>
      <c r="K106" s="13">
        <v>2936.15</v>
      </c>
      <c r="L106" s="8"/>
      <c r="M106" s="13">
        <f>ROUND((I106-K106),5)</f>
        <v>1459.85</v>
      </c>
      <c r="N106" s="8"/>
    </row>
    <row r="107" spans="1:14" ht="17.25" outlineLevel="4" thickBot="1">
      <c r="A107" s="6"/>
      <c r="B107" s="6"/>
      <c r="C107" s="6"/>
      <c r="D107" s="6"/>
      <c r="E107" s="6"/>
      <c r="F107" s="6"/>
      <c r="G107" s="6"/>
      <c r="H107" s="6" t="s">
        <v>107</v>
      </c>
      <c r="I107" s="14">
        <v>3584.93</v>
      </c>
      <c r="J107" s="8"/>
      <c r="K107" s="14">
        <v>3477.65</v>
      </c>
      <c r="L107" s="8"/>
      <c r="M107" s="14">
        <f>ROUND((I107-K107),5)</f>
        <v>107.28</v>
      </c>
      <c r="N107" s="8"/>
    </row>
    <row r="108" spans="1:14" outlineLevel="3">
      <c r="A108" s="6"/>
      <c r="B108" s="6"/>
      <c r="C108" s="6"/>
      <c r="D108" s="6"/>
      <c r="E108" s="6"/>
      <c r="F108" s="6"/>
      <c r="G108" s="6" t="s">
        <v>108</v>
      </c>
      <c r="H108" s="6"/>
      <c r="I108" s="13">
        <f>ROUND(SUM(I105:I107),5)</f>
        <v>7980.93</v>
      </c>
      <c r="J108" s="8"/>
      <c r="K108" s="13">
        <f>ROUND(SUM(K105:K107),5)</f>
        <v>6413.8</v>
      </c>
      <c r="L108" s="8"/>
      <c r="M108" s="13">
        <f>ROUND((I108-K108),5)</f>
        <v>1567.13</v>
      </c>
      <c r="N108" s="8"/>
    </row>
    <row r="109" spans="1:14" ht="30" customHeight="1" outlineLevel="4">
      <c r="A109" s="6"/>
      <c r="B109" s="6"/>
      <c r="C109" s="6"/>
      <c r="D109" s="6"/>
      <c r="E109" s="6"/>
      <c r="F109" s="6"/>
      <c r="G109" s="6" t="s">
        <v>109</v>
      </c>
      <c r="H109" s="6"/>
      <c r="I109" s="13"/>
      <c r="J109" s="8"/>
      <c r="K109" s="13"/>
      <c r="L109" s="8"/>
      <c r="M109" s="13"/>
      <c r="N109" s="8"/>
    </row>
    <row r="110" spans="1:14" outlineLevel="4">
      <c r="A110" s="6"/>
      <c r="B110" s="6"/>
      <c r="C110" s="6"/>
      <c r="D110" s="6"/>
      <c r="E110" s="6"/>
      <c r="F110" s="6"/>
      <c r="G110" s="6"/>
      <c r="H110" s="6" t="s">
        <v>110</v>
      </c>
      <c r="I110" s="13">
        <v>357960</v>
      </c>
      <c r="J110" s="8"/>
      <c r="K110" s="13">
        <v>355796.83</v>
      </c>
      <c r="L110" s="8"/>
      <c r="M110" s="13">
        <f t="shared" ref="M110:M116" si="5">ROUND((I110-K110),5)</f>
        <v>2163.17</v>
      </c>
      <c r="N110" s="8"/>
    </row>
    <row r="111" spans="1:14" outlineLevel="4">
      <c r="A111" s="6"/>
      <c r="B111" s="6"/>
      <c r="C111" s="6"/>
      <c r="D111" s="6"/>
      <c r="E111" s="6"/>
      <c r="F111" s="6"/>
      <c r="G111" s="6"/>
      <c r="H111" s="6" t="s">
        <v>111</v>
      </c>
      <c r="I111" s="13">
        <v>76290</v>
      </c>
      <c r="J111" s="8"/>
      <c r="K111" s="13">
        <v>83304.539999999994</v>
      </c>
      <c r="L111" s="8"/>
      <c r="M111" s="13">
        <f t="shared" si="5"/>
        <v>-7014.54</v>
      </c>
      <c r="N111" s="8"/>
    </row>
    <row r="112" spans="1:14" outlineLevel="4">
      <c r="A112" s="6"/>
      <c r="B112" s="6"/>
      <c r="C112" s="6"/>
      <c r="D112" s="6"/>
      <c r="E112" s="6"/>
      <c r="F112" s="6"/>
      <c r="G112" s="6"/>
      <c r="H112" s="6" t="s">
        <v>112</v>
      </c>
      <c r="I112" s="13">
        <v>31174</v>
      </c>
      <c r="J112" s="8"/>
      <c r="K112" s="13">
        <v>29408.14</v>
      </c>
      <c r="L112" s="8"/>
      <c r="M112" s="13">
        <f t="shared" si="5"/>
        <v>1765.86</v>
      </c>
      <c r="N112" s="8"/>
    </row>
    <row r="113" spans="1:14" outlineLevel="4">
      <c r="A113" s="6"/>
      <c r="B113" s="6"/>
      <c r="C113" s="6"/>
      <c r="D113" s="6"/>
      <c r="E113" s="6"/>
      <c r="F113" s="6"/>
      <c r="G113" s="6"/>
      <c r="H113" s="6" t="s">
        <v>113</v>
      </c>
      <c r="I113" s="13">
        <v>-29247</v>
      </c>
      <c r="J113" s="8"/>
      <c r="K113" s="13">
        <v>-34081.75</v>
      </c>
      <c r="L113" s="8"/>
      <c r="M113" s="13">
        <f t="shared" si="5"/>
        <v>4834.75</v>
      </c>
      <c r="N113" s="8"/>
    </row>
    <row r="114" spans="1:14" outlineLevel="4">
      <c r="A114" s="6"/>
      <c r="B114" s="6"/>
      <c r="C114" s="6"/>
      <c r="D114" s="6"/>
      <c r="E114" s="6"/>
      <c r="F114" s="6"/>
      <c r="G114" s="6"/>
      <c r="H114" s="6" t="s">
        <v>114</v>
      </c>
      <c r="I114" s="13">
        <v>35366</v>
      </c>
      <c r="J114" s="8"/>
      <c r="K114" s="13">
        <v>34458.14</v>
      </c>
      <c r="L114" s="8"/>
      <c r="M114" s="13">
        <f t="shared" si="5"/>
        <v>907.86</v>
      </c>
      <c r="N114" s="8"/>
    </row>
    <row r="115" spans="1:14" ht="17.25" outlineLevel="4" thickBot="1">
      <c r="A115" s="6"/>
      <c r="B115" s="6"/>
      <c r="C115" s="6"/>
      <c r="D115" s="6"/>
      <c r="E115" s="6"/>
      <c r="F115" s="6"/>
      <c r="G115" s="6"/>
      <c r="H115" s="6" t="s">
        <v>115</v>
      </c>
      <c r="I115" s="14">
        <v>-16942.16</v>
      </c>
      <c r="J115" s="8"/>
      <c r="K115" s="14">
        <v>-17967.509999999998</v>
      </c>
      <c r="L115" s="8"/>
      <c r="M115" s="14">
        <f t="shared" si="5"/>
        <v>1025.3499999999999</v>
      </c>
      <c r="N115" s="8"/>
    </row>
    <row r="116" spans="1:14" outlineLevel="3">
      <c r="A116" s="6"/>
      <c r="B116" s="6"/>
      <c r="C116" s="6"/>
      <c r="D116" s="6"/>
      <c r="E116" s="6"/>
      <c r="F116" s="6"/>
      <c r="G116" s="6" t="s">
        <v>116</v>
      </c>
      <c r="H116" s="6"/>
      <c r="I116" s="13">
        <f>ROUND(SUM(I109:I115),5)</f>
        <v>454600.84</v>
      </c>
      <c r="J116" s="8"/>
      <c r="K116" s="13">
        <f>ROUND(SUM(K109:K115),5)</f>
        <v>450918.39</v>
      </c>
      <c r="L116" s="8"/>
      <c r="M116" s="13">
        <f t="shared" si="5"/>
        <v>3682.45</v>
      </c>
      <c r="N116" s="8"/>
    </row>
    <row r="117" spans="1:14" ht="30" customHeight="1" outlineLevel="4">
      <c r="A117" s="6"/>
      <c r="B117" s="6"/>
      <c r="C117" s="6"/>
      <c r="D117" s="6"/>
      <c r="E117" s="6"/>
      <c r="F117" s="6"/>
      <c r="G117" s="6" t="s">
        <v>117</v>
      </c>
      <c r="H117" s="6"/>
      <c r="I117" s="13"/>
      <c r="J117" s="8"/>
      <c r="K117" s="13"/>
      <c r="L117" s="8"/>
      <c r="M117" s="13"/>
      <c r="N117" s="8"/>
    </row>
    <row r="118" spans="1:14" outlineLevel="4">
      <c r="A118" s="6"/>
      <c r="B118" s="6"/>
      <c r="C118" s="6"/>
      <c r="D118" s="6"/>
      <c r="E118" s="6"/>
      <c r="F118" s="6"/>
      <c r="G118" s="6"/>
      <c r="H118" s="6" t="s">
        <v>118</v>
      </c>
      <c r="I118" s="13">
        <v>25279</v>
      </c>
      <c r="J118" s="8"/>
      <c r="K118" s="13">
        <v>26294.89</v>
      </c>
      <c r="L118" s="8"/>
      <c r="M118" s="13">
        <f>ROUND((I118-K118),5)</f>
        <v>-1015.89</v>
      </c>
      <c r="N118" s="8"/>
    </row>
    <row r="119" spans="1:14" ht="17.25" outlineLevel="4" thickBot="1">
      <c r="A119" s="6"/>
      <c r="B119" s="6"/>
      <c r="C119" s="6"/>
      <c r="D119" s="6"/>
      <c r="E119" s="6"/>
      <c r="F119" s="6"/>
      <c r="G119" s="6"/>
      <c r="H119" s="6" t="s">
        <v>119</v>
      </c>
      <c r="I119" s="15">
        <v>5499</v>
      </c>
      <c r="J119" s="8"/>
      <c r="K119" s="15">
        <v>7412.35</v>
      </c>
      <c r="L119" s="8"/>
      <c r="M119" s="15">
        <f>ROUND((I119-K119),5)</f>
        <v>-1913.35</v>
      </c>
      <c r="N119" s="8"/>
    </row>
    <row r="120" spans="1:14" ht="17.25" outlineLevel="3" thickBot="1">
      <c r="A120" s="6"/>
      <c r="B120" s="6"/>
      <c r="C120" s="6"/>
      <c r="D120" s="6"/>
      <c r="E120" s="6"/>
      <c r="F120" s="6"/>
      <c r="G120" s="6" t="s">
        <v>120</v>
      </c>
      <c r="H120" s="6"/>
      <c r="I120" s="16">
        <f>ROUND(SUM(I117:I119),5)</f>
        <v>30778</v>
      </c>
      <c r="J120" s="8"/>
      <c r="K120" s="16">
        <f>ROUND(SUM(K117:K119),5)</f>
        <v>33707.24</v>
      </c>
      <c r="L120" s="8"/>
      <c r="M120" s="16">
        <f>ROUND((I120-K120),5)</f>
        <v>-2929.24</v>
      </c>
      <c r="N120" s="8"/>
    </row>
    <row r="121" spans="1:14" ht="30" customHeight="1" outlineLevel="2" thickBot="1">
      <c r="A121" s="6"/>
      <c r="B121" s="6"/>
      <c r="C121" s="6"/>
      <c r="D121" s="6"/>
      <c r="E121" s="6"/>
      <c r="F121" s="6" t="s">
        <v>121</v>
      </c>
      <c r="G121" s="6"/>
      <c r="H121" s="6"/>
      <c r="I121" s="17">
        <f>ROUND(SUM(I93:I98)+I104+I108+I116+I120,5)</f>
        <v>600105.77</v>
      </c>
      <c r="J121" s="8"/>
      <c r="K121" s="17">
        <f>ROUND(SUM(K93:K98)+K104+K108+K116+K120,5)</f>
        <v>566834.21</v>
      </c>
      <c r="L121" s="8"/>
      <c r="M121" s="17">
        <f>ROUND((I121-K121),5)</f>
        <v>33271.56</v>
      </c>
      <c r="N121" s="8"/>
    </row>
    <row r="122" spans="1:14" ht="30" customHeight="1" outlineLevel="1">
      <c r="A122" s="21"/>
      <c r="B122" s="21"/>
      <c r="C122" s="21"/>
      <c r="D122" s="21"/>
      <c r="E122" s="21" t="s">
        <v>122</v>
      </c>
      <c r="F122" s="21"/>
      <c r="G122" s="21"/>
      <c r="H122" s="21"/>
      <c r="I122" s="22">
        <f>ROUND(I92+I121,5)</f>
        <v>600105.77</v>
      </c>
      <c r="J122" s="21"/>
      <c r="K122" s="22">
        <f>ROUND(K92+K121,5)</f>
        <v>566834.21</v>
      </c>
      <c r="L122" s="21"/>
      <c r="M122" s="22">
        <f>ROUND((I122-K122),5)</f>
        <v>33271.56</v>
      </c>
      <c r="N122" s="8"/>
    </row>
    <row r="123" spans="1:14" ht="30" customHeight="1" outlineLevel="2">
      <c r="A123" s="6"/>
      <c r="B123" s="6"/>
      <c r="C123" s="6"/>
      <c r="D123" s="6"/>
      <c r="E123" s="6" t="s">
        <v>123</v>
      </c>
      <c r="F123" s="6"/>
      <c r="G123" s="6"/>
      <c r="H123" s="6"/>
      <c r="I123" s="13"/>
      <c r="J123" s="8"/>
      <c r="K123" s="13"/>
      <c r="L123" s="8"/>
      <c r="M123" s="13"/>
      <c r="N123" s="8"/>
    </row>
    <row r="124" spans="1:14" outlineLevel="3">
      <c r="A124" s="6"/>
      <c r="B124" s="6"/>
      <c r="C124" s="6"/>
      <c r="D124" s="6"/>
      <c r="E124" s="6"/>
      <c r="F124" s="6" t="s">
        <v>124</v>
      </c>
      <c r="G124" s="6"/>
      <c r="H124" s="6"/>
      <c r="I124" s="13"/>
      <c r="J124" s="8"/>
      <c r="K124" s="13"/>
      <c r="L124" s="8"/>
      <c r="M124" s="13"/>
      <c r="N124" s="8"/>
    </row>
    <row r="125" spans="1:14" outlineLevel="3">
      <c r="A125" s="6"/>
      <c r="B125" s="6"/>
      <c r="C125" s="6"/>
      <c r="D125" s="6"/>
      <c r="E125" s="6"/>
      <c r="F125" s="6"/>
      <c r="G125" s="6" t="s">
        <v>125</v>
      </c>
      <c r="H125" s="6"/>
      <c r="I125" s="13">
        <v>2256.1</v>
      </c>
      <c r="J125" s="8"/>
      <c r="K125" s="13">
        <v>6736.98</v>
      </c>
      <c r="L125" s="8"/>
      <c r="M125" s="13">
        <f t="shared" ref="M125:M130" si="6">ROUND((I125-K125),5)</f>
        <v>-4480.88</v>
      </c>
      <c r="N125" s="8"/>
    </row>
    <row r="126" spans="1:14" outlineLevel="3">
      <c r="A126" s="6"/>
      <c r="B126" s="6"/>
      <c r="C126" s="6"/>
      <c r="D126" s="6"/>
      <c r="E126" s="6"/>
      <c r="F126" s="6"/>
      <c r="G126" s="6" t="s">
        <v>126</v>
      </c>
      <c r="H126" s="6"/>
      <c r="I126" s="13">
        <v>1425</v>
      </c>
      <c r="J126" s="8"/>
      <c r="K126" s="13">
        <v>1568.6</v>
      </c>
      <c r="L126" s="8"/>
      <c r="M126" s="13">
        <f t="shared" si="6"/>
        <v>-143.6</v>
      </c>
      <c r="N126" s="8"/>
    </row>
    <row r="127" spans="1:14" outlineLevel="3">
      <c r="A127" s="6"/>
      <c r="B127" s="6"/>
      <c r="C127" s="6"/>
      <c r="D127" s="6"/>
      <c r="E127" s="6"/>
      <c r="F127" s="6"/>
      <c r="G127" s="6" t="s">
        <v>127</v>
      </c>
      <c r="H127" s="6"/>
      <c r="I127" s="13">
        <v>1254</v>
      </c>
      <c r="J127" s="8"/>
      <c r="K127" s="13">
        <v>151.75</v>
      </c>
      <c r="L127" s="8"/>
      <c r="M127" s="13">
        <f t="shared" si="6"/>
        <v>1102.25</v>
      </c>
      <c r="N127" s="8"/>
    </row>
    <row r="128" spans="1:14" outlineLevel="3">
      <c r="A128" s="6"/>
      <c r="B128" s="6"/>
      <c r="C128" s="6"/>
      <c r="D128" s="6"/>
      <c r="E128" s="6"/>
      <c r="F128" s="6"/>
      <c r="G128" s="6" t="s">
        <v>128</v>
      </c>
      <c r="H128" s="6"/>
      <c r="I128" s="13">
        <v>3475.69</v>
      </c>
      <c r="J128" s="8"/>
      <c r="K128" s="13">
        <v>3534.46</v>
      </c>
      <c r="L128" s="8"/>
      <c r="M128" s="13">
        <f t="shared" si="6"/>
        <v>-58.77</v>
      </c>
      <c r="N128" s="8"/>
    </row>
    <row r="129" spans="1:14" outlineLevel="3">
      <c r="A129" s="6"/>
      <c r="B129" s="6"/>
      <c r="C129" s="6"/>
      <c r="D129" s="6"/>
      <c r="E129" s="6"/>
      <c r="F129" s="6"/>
      <c r="G129" s="6" t="s">
        <v>129</v>
      </c>
      <c r="H129" s="6"/>
      <c r="I129" s="13">
        <v>8920</v>
      </c>
      <c r="J129" s="8"/>
      <c r="K129" s="13">
        <v>6301.16</v>
      </c>
      <c r="L129" s="8"/>
      <c r="M129" s="13">
        <f t="shared" si="6"/>
        <v>2618.84</v>
      </c>
      <c r="N129" s="8"/>
    </row>
    <row r="130" spans="1:14" outlineLevel="3">
      <c r="A130" s="6"/>
      <c r="B130" s="6"/>
      <c r="C130" s="6"/>
      <c r="D130" s="6"/>
      <c r="E130" s="6"/>
      <c r="F130" s="6"/>
      <c r="G130" s="6" t="s">
        <v>130</v>
      </c>
      <c r="H130" s="6"/>
      <c r="I130" s="13">
        <v>2400</v>
      </c>
      <c r="J130" s="8"/>
      <c r="K130" s="13">
        <v>-2760</v>
      </c>
      <c r="L130" s="8"/>
      <c r="M130" s="13">
        <f t="shared" si="6"/>
        <v>5160</v>
      </c>
      <c r="N130" s="8"/>
    </row>
    <row r="131" spans="1:14" outlineLevel="4">
      <c r="A131" s="6"/>
      <c r="B131" s="6"/>
      <c r="C131" s="6"/>
      <c r="D131" s="6"/>
      <c r="E131" s="6"/>
      <c r="F131" s="6"/>
      <c r="G131" s="6" t="s">
        <v>131</v>
      </c>
      <c r="H131" s="6"/>
      <c r="I131" s="13"/>
      <c r="J131" s="8"/>
      <c r="K131" s="13"/>
      <c r="L131" s="8"/>
      <c r="M131" s="13"/>
      <c r="N131" s="8"/>
    </row>
    <row r="132" spans="1:14" outlineLevel="4">
      <c r="A132" s="6"/>
      <c r="B132" s="6"/>
      <c r="C132" s="6"/>
      <c r="D132" s="6"/>
      <c r="E132" s="6"/>
      <c r="F132" s="6"/>
      <c r="G132" s="6"/>
      <c r="H132" s="6" t="s">
        <v>132</v>
      </c>
      <c r="I132" s="13">
        <v>715.05</v>
      </c>
      <c r="J132" s="8"/>
      <c r="K132" s="13">
        <v>719.73</v>
      </c>
      <c r="L132" s="8"/>
      <c r="M132" s="13">
        <f>ROUND((I132-K132),5)</f>
        <v>-4.68</v>
      </c>
      <c r="N132" s="8"/>
    </row>
    <row r="133" spans="1:14" outlineLevel="4">
      <c r="A133" s="6"/>
      <c r="B133" s="6"/>
      <c r="C133" s="6"/>
      <c r="D133" s="6"/>
      <c r="E133" s="6"/>
      <c r="F133" s="6"/>
      <c r="G133" s="6"/>
      <c r="H133" s="6" t="s">
        <v>133</v>
      </c>
      <c r="I133" s="13">
        <v>917</v>
      </c>
      <c r="J133" s="8"/>
      <c r="K133" s="13">
        <v>1025.1300000000001</v>
      </c>
      <c r="L133" s="8"/>
      <c r="M133" s="13">
        <f>ROUND((I133-K133),5)</f>
        <v>-108.13</v>
      </c>
      <c r="N133" s="8"/>
    </row>
    <row r="134" spans="1:14" ht="17.25" outlineLevel="4" thickBot="1">
      <c r="A134" s="6"/>
      <c r="B134" s="6"/>
      <c r="C134" s="6"/>
      <c r="D134" s="6"/>
      <c r="E134" s="6"/>
      <c r="F134" s="6"/>
      <c r="G134" s="6"/>
      <c r="H134" s="6" t="s">
        <v>134</v>
      </c>
      <c r="I134" s="14">
        <v>172.56</v>
      </c>
      <c r="J134" s="8"/>
      <c r="K134" s="14">
        <v>0</v>
      </c>
      <c r="L134" s="8"/>
      <c r="M134" s="14">
        <f>ROUND((I134-K134),5)</f>
        <v>172.56</v>
      </c>
      <c r="N134" s="8"/>
    </row>
    <row r="135" spans="1:14" outlineLevel="3">
      <c r="A135" s="6"/>
      <c r="B135" s="6"/>
      <c r="C135" s="6"/>
      <c r="D135" s="6"/>
      <c r="E135" s="6"/>
      <c r="F135" s="6"/>
      <c r="G135" s="6" t="s">
        <v>135</v>
      </c>
      <c r="H135" s="6"/>
      <c r="I135" s="13">
        <f>ROUND(SUM(I131:I134),5)</f>
        <v>1804.61</v>
      </c>
      <c r="J135" s="8"/>
      <c r="K135" s="13">
        <f>ROUND(SUM(K131:K134),5)</f>
        <v>1744.86</v>
      </c>
      <c r="L135" s="8"/>
      <c r="M135" s="13">
        <f>ROUND((I135-K135),5)</f>
        <v>59.75</v>
      </c>
      <c r="N135" s="8"/>
    </row>
    <row r="136" spans="1:14" ht="30" customHeight="1" outlineLevel="4">
      <c r="A136" s="6"/>
      <c r="B136" s="6"/>
      <c r="C136" s="6"/>
      <c r="D136" s="6"/>
      <c r="E136" s="6"/>
      <c r="F136" s="6"/>
      <c r="G136" s="6" t="s">
        <v>136</v>
      </c>
      <c r="H136" s="6"/>
      <c r="I136" s="13"/>
      <c r="J136" s="8"/>
      <c r="K136" s="13"/>
      <c r="L136" s="8"/>
      <c r="M136" s="13"/>
      <c r="N136" s="8"/>
    </row>
    <row r="137" spans="1:14" outlineLevel="4">
      <c r="A137" s="6"/>
      <c r="B137" s="6"/>
      <c r="C137" s="6"/>
      <c r="D137" s="6"/>
      <c r="E137" s="6"/>
      <c r="F137" s="6"/>
      <c r="G137" s="6"/>
      <c r="H137" s="6" t="s">
        <v>137</v>
      </c>
      <c r="I137" s="13">
        <v>636</v>
      </c>
      <c r="J137" s="8"/>
      <c r="K137" s="13">
        <v>636</v>
      </c>
      <c r="L137" s="8"/>
      <c r="M137" s="13">
        <f>ROUND((I137-K137),5)</f>
        <v>0</v>
      </c>
      <c r="N137" s="8"/>
    </row>
    <row r="138" spans="1:14" ht="17.25" outlineLevel="4" thickBot="1">
      <c r="A138" s="6"/>
      <c r="B138" s="6"/>
      <c r="C138" s="6"/>
      <c r="D138" s="6"/>
      <c r="E138" s="6"/>
      <c r="F138" s="6"/>
      <c r="G138" s="6"/>
      <c r="H138" s="6" t="s">
        <v>138</v>
      </c>
      <c r="I138" s="14">
        <v>2013</v>
      </c>
      <c r="J138" s="8"/>
      <c r="K138" s="14">
        <v>1605.04</v>
      </c>
      <c r="L138" s="8"/>
      <c r="M138" s="14">
        <f>ROUND((I138-K138),5)</f>
        <v>407.96</v>
      </c>
      <c r="N138" s="8"/>
    </row>
    <row r="139" spans="1:14" outlineLevel="3">
      <c r="A139" s="6"/>
      <c r="B139" s="6"/>
      <c r="C139" s="6"/>
      <c r="D139" s="6"/>
      <c r="E139" s="6"/>
      <c r="F139" s="6"/>
      <c r="G139" s="6" t="s">
        <v>139</v>
      </c>
      <c r="H139" s="6"/>
      <c r="I139" s="13">
        <f>ROUND(SUM(I136:I138),5)</f>
        <v>2649</v>
      </c>
      <c r="J139" s="8"/>
      <c r="K139" s="13">
        <f>ROUND(SUM(K136:K138),5)</f>
        <v>2241.04</v>
      </c>
      <c r="L139" s="8"/>
      <c r="M139" s="13">
        <f>ROUND((I139-K139),5)</f>
        <v>407.96</v>
      </c>
      <c r="N139" s="8"/>
    </row>
    <row r="140" spans="1:14" ht="30" customHeight="1" outlineLevel="4">
      <c r="A140" s="6"/>
      <c r="B140" s="6"/>
      <c r="C140" s="6"/>
      <c r="D140" s="6"/>
      <c r="E140" s="6"/>
      <c r="F140" s="6"/>
      <c r="G140" s="6" t="s">
        <v>140</v>
      </c>
      <c r="H140" s="6"/>
      <c r="I140" s="13"/>
      <c r="J140" s="8"/>
      <c r="K140" s="13"/>
      <c r="L140" s="8"/>
      <c r="M140" s="13"/>
      <c r="N140" s="8"/>
    </row>
    <row r="141" spans="1:14" outlineLevel="4">
      <c r="A141" s="6"/>
      <c r="B141" s="6"/>
      <c r="C141" s="6"/>
      <c r="D141" s="6"/>
      <c r="E141" s="6"/>
      <c r="F141" s="6"/>
      <c r="G141" s="6"/>
      <c r="H141" s="6" t="s">
        <v>141</v>
      </c>
      <c r="I141" s="13">
        <v>30174</v>
      </c>
      <c r="J141" s="8"/>
      <c r="K141" s="13">
        <v>22369.14</v>
      </c>
      <c r="L141" s="8"/>
      <c r="M141" s="13">
        <f>ROUND((I141-K141),5)</f>
        <v>7804.86</v>
      </c>
      <c r="N141" s="8"/>
    </row>
    <row r="142" spans="1:14" outlineLevel="4">
      <c r="A142" s="6"/>
      <c r="B142" s="6"/>
      <c r="C142" s="6"/>
      <c r="D142" s="6"/>
      <c r="E142" s="6"/>
      <c r="F142" s="6"/>
      <c r="G142" s="6"/>
      <c r="H142" s="6" t="s">
        <v>142</v>
      </c>
      <c r="I142" s="13">
        <v>4217</v>
      </c>
      <c r="J142" s="8"/>
      <c r="K142" s="13">
        <v>4694.72</v>
      </c>
      <c r="L142" s="8"/>
      <c r="M142" s="13">
        <f>ROUND((I142-K142),5)</f>
        <v>-477.72</v>
      </c>
      <c r="N142" s="8"/>
    </row>
    <row r="143" spans="1:14" ht="17.25" outlineLevel="4" thickBot="1">
      <c r="A143" s="6"/>
      <c r="B143" s="6"/>
      <c r="C143" s="6"/>
      <c r="D143" s="6"/>
      <c r="E143" s="6"/>
      <c r="F143" s="6"/>
      <c r="G143" s="6"/>
      <c r="H143" s="6" t="s">
        <v>143</v>
      </c>
      <c r="I143" s="14">
        <v>2782</v>
      </c>
      <c r="J143" s="8"/>
      <c r="K143" s="14">
        <v>1927.03</v>
      </c>
      <c r="L143" s="8"/>
      <c r="M143" s="14">
        <f>ROUND((I143-K143),5)</f>
        <v>854.97</v>
      </c>
      <c r="N143" s="8"/>
    </row>
    <row r="144" spans="1:14" outlineLevel="3">
      <c r="A144" s="6"/>
      <c r="B144" s="6"/>
      <c r="C144" s="6"/>
      <c r="D144" s="6"/>
      <c r="E144" s="6"/>
      <c r="F144" s="6"/>
      <c r="G144" s="6" t="s">
        <v>144</v>
      </c>
      <c r="H144" s="6"/>
      <c r="I144" s="13">
        <f>ROUND(SUM(I140:I143),5)</f>
        <v>37173</v>
      </c>
      <c r="J144" s="8"/>
      <c r="K144" s="13">
        <f>ROUND(SUM(K140:K143),5)</f>
        <v>28990.89</v>
      </c>
      <c r="L144" s="8"/>
      <c r="M144" s="13">
        <f>ROUND((I144-K144),5)</f>
        <v>8182.11</v>
      </c>
      <c r="N144" s="8"/>
    </row>
    <row r="145" spans="1:14" ht="30" customHeight="1" outlineLevel="4">
      <c r="A145" s="6"/>
      <c r="B145" s="6"/>
      <c r="C145" s="6"/>
      <c r="D145" s="6"/>
      <c r="E145" s="6"/>
      <c r="F145" s="6"/>
      <c r="G145" s="6" t="s">
        <v>145</v>
      </c>
      <c r="H145" s="6"/>
      <c r="I145" s="13"/>
      <c r="J145" s="8"/>
      <c r="K145" s="13"/>
      <c r="L145" s="8"/>
      <c r="M145" s="13"/>
      <c r="N145" s="8"/>
    </row>
    <row r="146" spans="1:14" outlineLevel="4">
      <c r="A146" s="6"/>
      <c r="B146" s="6"/>
      <c r="C146" s="6"/>
      <c r="D146" s="6"/>
      <c r="E146" s="6"/>
      <c r="F146" s="6"/>
      <c r="G146" s="6"/>
      <c r="H146" s="6" t="s">
        <v>146</v>
      </c>
      <c r="I146" s="13">
        <v>2285</v>
      </c>
      <c r="J146" s="8"/>
      <c r="K146" s="13">
        <v>1772.77</v>
      </c>
      <c r="L146" s="8"/>
      <c r="M146" s="13">
        <f>ROUND((I146-K146),5)</f>
        <v>512.23</v>
      </c>
      <c r="N146" s="8"/>
    </row>
    <row r="147" spans="1:14" ht="17.25" outlineLevel="4" thickBot="1">
      <c r="A147" s="6"/>
      <c r="B147" s="6"/>
      <c r="C147" s="6"/>
      <c r="D147" s="6"/>
      <c r="E147" s="6"/>
      <c r="F147" s="6"/>
      <c r="G147" s="6"/>
      <c r="H147" s="6" t="s">
        <v>147</v>
      </c>
      <c r="I147" s="15">
        <v>580.64</v>
      </c>
      <c r="J147" s="8"/>
      <c r="K147" s="15">
        <v>419.59</v>
      </c>
      <c r="L147" s="8"/>
      <c r="M147" s="15">
        <f>ROUND((I147-K147),5)</f>
        <v>161.05000000000001</v>
      </c>
      <c r="N147" s="8"/>
    </row>
    <row r="148" spans="1:14" ht="17.25" outlineLevel="3" thickBot="1">
      <c r="A148" s="6"/>
      <c r="B148" s="6"/>
      <c r="C148" s="6"/>
      <c r="D148" s="6"/>
      <c r="E148" s="6"/>
      <c r="F148" s="6"/>
      <c r="G148" s="6" t="s">
        <v>148</v>
      </c>
      <c r="H148" s="6"/>
      <c r="I148" s="16">
        <f>ROUND(SUM(I145:I147),5)</f>
        <v>2865.64</v>
      </c>
      <c r="J148" s="8"/>
      <c r="K148" s="16">
        <f>ROUND(SUM(K145:K147),5)</f>
        <v>2192.36</v>
      </c>
      <c r="L148" s="8"/>
      <c r="M148" s="16">
        <f>ROUND((I148-K148),5)</f>
        <v>673.28</v>
      </c>
      <c r="N148" s="8"/>
    </row>
    <row r="149" spans="1:14" ht="30" customHeight="1" outlineLevel="2" thickBot="1">
      <c r="A149" s="6"/>
      <c r="B149" s="6"/>
      <c r="C149" s="6"/>
      <c r="D149" s="6"/>
      <c r="E149" s="6"/>
      <c r="F149" s="6" t="s">
        <v>149</v>
      </c>
      <c r="G149" s="6"/>
      <c r="H149" s="6"/>
      <c r="I149" s="17">
        <f>ROUND(SUM(I124:I130)+I135+I139+I144+I148,5)</f>
        <v>64223.040000000001</v>
      </c>
      <c r="J149" s="8"/>
      <c r="K149" s="17">
        <f>ROUND(SUM(K124:K130)+K135+K139+K144+K148,5)</f>
        <v>50702.1</v>
      </c>
      <c r="L149" s="8"/>
      <c r="M149" s="17">
        <f>ROUND((I149-K149),5)</f>
        <v>13520.94</v>
      </c>
      <c r="N149" s="8"/>
    </row>
    <row r="150" spans="1:14" ht="30" customHeight="1" outlineLevel="1">
      <c r="A150" s="21"/>
      <c r="B150" s="21"/>
      <c r="C150" s="21"/>
      <c r="D150" s="21"/>
      <c r="E150" s="21" t="s">
        <v>150</v>
      </c>
      <c r="F150" s="21"/>
      <c r="G150" s="21"/>
      <c r="H150" s="21"/>
      <c r="I150" s="22">
        <f>ROUND(I123+I149,5)</f>
        <v>64223.040000000001</v>
      </c>
      <c r="J150" s="21"/>
      <c r="K150" s="22">
        <f>ROUND(K123+K149,5)</f>
        <v>50702.1</v>
      </c>
      <c r="L150" s="21"/>
      <c r="M150" s="22">
        <f>ROUND((I150-K150),5)</f>
        <v>13520.94</v>
      </c>
      <c r="N150" s="8"/>
    </row>
    <row r="151" spans="1:14" ht="30" customHeight="1" outlineLevel="2">
      <c r="A151" s="6"/>
      <c r="B151" s="6"/>
      <c r="C151" s="6"/>
      <c r="D151" s="6"/>
      <c r="E151" s="6" t="s">
        <v>151</v>
      </c>
      <c r="F151" s="6"/>
      <c r="G151" s="6"/>
      <c r="H151" s="6"/>
      <c r="I151" s="13"/>
      <c r="J151" s="8"/>
      <c r="K151" s="13"/>
      <c r="L151" s="8"/>
      <c r="M151" s="13"/>
      <c r="N151" s="8"/>
    </row>
    <row r="152" spans="1:14" outlineLevel="3">
      <c r="A152" s="6"/>
      <c r="B152" s="6"/>
      <c r="C152" s="6"/>
      <c r="D152" s="6"/>
      <c r="E152" s="6"/>
      <c r="F152" s="6" t="s">
        <v>152</v>
      </c>
      <c r="G152" s="6"/>
      <c r="H152" s="6"/>
      <c r="I152" s="13"/>
      <c r="J152" s="8"/>
      <c r="K152" s="13"/>
      <c r="L152" s="8"/>
      <c r="M152" s="13"/>
      <c r="N152" s="8"/>
    </row>
    <row r="153" spans="1:14" outlineLevel="3">
      <c r="A153" s="6"/>
      <c r="B153" s="6"/>
      <c r="C153" s="6"/>
      <c r="D153" s="6"/>
      <c r="E153" s="6"/>
      <c r="F153" s="6"/>
      <c r="G153" s="6" t="s">
        <v>153</v>
      </c>
      <c r="H153" s="6"/>
      <c r="I153" s="13">
        <v>0</v>
      </c>
      <c r="J153" s="8"/>
      <c r="K153" s="13">
        <v>49</v>
      </c>
      <c r="L153" s="8"/>
      <c r="M153" s="13">
        <f>ROUND((I153-K153),5)</f>
        <v>-49</v>
      </c>
      <c r="N153" s="8"/>
    </row>
    <row r="154" spans="1:14" outlineLevel="3">
      <c r="A154" s="6"/>
      <c r="B154" s="6"/>
      <c r="C154" s="6"/>
      <c r="D154" s="6"/>
      <c r="E154" s="6"/>
      <c r="F154" s="6"/>
      <c r="G154" s="6" t="s">
        <v>154</v>
      </c>
      <c r="H154" s="6"/>
      <c r="I154" s="13">
        <v>1079</v>
      </c>
      <c r="J154" s="8"/>
      <c r="K154" s="13">
        <v>833.34</v>
      </c>
      <c r="L154" s="8"/>
      <c r="M154" s="13">
        <f>ROUND((I154-K154),5)</f>
        <v>245.66</v>
      </c>
      <c r="N154" s="8"/>
    </row>
    <row r="155" spans="1:14" outlineLevel="4">
      <c r="A155" s="6"/>
      <c r="B155" s="6"/>
      <c r="C155" s="6"/>
      <c r="D155" s="6"/>
      <c r="E155" s="6"/>
      <c r="F155" s="6"/>
      <c r="G155" s="6" t="s">
        <v>155</v>
      </c>
      <c r="H155" s="6"/>
      <c r="I155" s="13"/>
      <c r="J155" s="8"/>
      <c r="K155" s="13"/>
      <c r="L155" s="8"/>
      <c r="M155" s="13"/>
      <c r="N155" s="8"/>
    </row>
    <row r="156" spans="1:14" outlineLevel="4">
      <c r="A156" s="6"/>
      <c r="B156" s="6"/>
      <c r="C156" s="6"/>
      <c r="D156" s="6"/>
      <c r="E156" s="6"/>
      <c r="F156" s="6"/>
      <c r="G156" s="6"/>
      <c r="H156" s="6" t="s">
        <v>156</v>
      </c>
      <c r="I156" s="13">
        <v>715.05</v>
      </c>
      <c r="J156" s="8"/>
      <c r="K156" s="13">
        <v>719.73</v>
      </c>
      <c r="L156" s="8"/>
      <c r="M156" s="13">
        <f>ROUND((I156-K156),5)</f>
        <v>-4.68</v>
      </c>
      <c r="N156" s="8"/>
    </row>
    <row r="157" spans="1:14" outlineLevel="4">
      <c r="A157" s="6"/>
      <c r="B157" s="6"/>
      <c r="C157" s="6"/>
      <c r="D157" s="6"/>
      <c r="E157" s="6"/>
      <c r="F157" s="6"/>
      <c r="G157" s="6"/>
      <c r="H157" s="6" t="s">
        <v>157</v>
      </c>
      <c r="I157" s="13">
        <v>0</v>
      </c>
      <c r="J157" s="8"/>
      <c r="K157" s="13">
        <v>851.25</v>
      </c>
      <c r="L157" s="8"/>
      <c r="M157" s="13">
        <f>ROUND((I157-K157),5)</f>
        <v>-851.25</v>
      </c>
      <c r="N157" s="8"/>
    </row>
    <row r="158" spans="1:14" outlineLevel="4">
      <c r="A158" s="6"/>
      <c r="B158" s="6"/>
      <c r="C158" s="6"/>
      <c r="D158" s="6"/>
      <c r="E158" s="6"/>
      <c r="F158" s="6"/>
      <c r="G158" s="6"/>
      <c r="H158" s="6" t="s">
        <v>158</v>
      </c>
      <c r="I158" s="13">
        <v>54</v>
      </c>
      <c r="J158" s="8"/>
      <c r="K158" s="13">
        <v>280.07</v>
      </c>
      <c r="L158" s="8"/>
      <c r="M158" s="13">
        <f>ROUND((I158-K158),5)</f>
        <v>-226.07</v>
      </c>
      <c r="N158" s="8"/>
    </row>
    <row r="159" spans="1:14" ht="17.25" outlineLevel="4" thickBot="1">
      <c r="A159" s="6"/>
      <c r="B159" s="6"/>
      <c r="C159" s="6"/>
      <c r="D159" s="6"/>
      <c r="E159" s="6"/>
      <c r="F159" s="6"/>
      <c r="G159" s="6"/>
      <c r="H159" s="6" t="s">
        <v>159</v>
      </c>
      <c r="I159" s="14">
        <v>1795</v>
      </c>
      <c r="J159" s="8"/>
      <c r="K159" s="14">
        <v>1347.49</v>
      </c>
      <c r="L159" s="8"/>
      <c r="M159" s="14">
        <f>ROUND((I159-K159),5)</f>
        <v>447.51</v>
      </c>
      <c r="N159" s="8"/>
    </row>
    <row r="160" spans="1:14" outlineLevel="3">
      <c r="A160" s="6"/>
      <c r="B160" s="6"/>
      <c r="C160" s="6"/>
      <c r="D160" s="6"/>
      <c r="E160" s="6"/>
      <c r="F160" s="6"/>
      <c r="G160" s="6" t="s">
        <v>160</v>
      </c>
      <c r="H160" s="6"/>
      <c r="I160" s="13">
        <f>ROUND(SUM(I155:I159),5)</f>
        <v>2564.0500000000002</v>
      </c>
      <c r="J160" s="8"/>
      <c r="K160" s="13">
        <f>ROUND(SUM(K155:K159),5)</f>
        <v>3198.54</v>
      </c>
      <c r="L160" s="8"/>
      <c r="M160" s="13">
        <f>ROUND((I160-K160),5)</f>
        <v>-634.49</v>
      </c>
      <c r="N160" s="8"/>
    </row>
    <row r="161" spans="1:14" ht="30" customHeight="1" outlineLevel="4">
      <c r="A161" s="6"/>
      <c r="B161" s="6"/>
      <c r="C161" s="6"/>
      <c r="D161" s="6"/>
      <c r="E161" s="6"/>
      <c r="F161" s="6"/>
      <c r="G161" s="6" t="s">
        <v>161</v>
      </c>
      <c r="H161" s="6"/>
      <c r="I161" s="13"/>
      <c r="J161" s="8"/>
      <c r="K161" s="13"/>
      <c r="L161" s="8"/>
      <c r="M161" s="13"/>
      <c r="N161" s="8"/>
    </row>
    <row r="162" spans="1:14" outlineLevel="4">
      <c r="A162" s="6"/>
      <c r="B162" s="6"/>
      <c r="C162" s="6"/>
      <c r="D162" s="6"/>
      <c r="E162" s="6"/>
      <c r="F162" s="6"/>
      <c r="G162" s="6"/>
      <c r="H162" s="6" t="s">
        <v>162</v>
      </c>
      <c r="I162" s="13">
        <v>31027</v>
      </c>
      <c r="J162" s="8"/>
      <c r="K162" s="13">
        <v>32546.65</v>
      </c>
      <c r="L162" s="8"/>
      <c r="M162" s="13">
        <f>ROUND((I162-K162),5)</f>
        <v>-1519.65</v>
      </c>
      <c r="N162" s="8"/>
    </row>
    <row r="163" spans="1:14" ht="17.25" outlineLevel="4" thickBot="1">
      <c r="A163" s="6"/>
      <c r="B163" s="6"/>
      <c r="C163" s="6"/>
      <c r="D163" s="6"/>
      <c r="E163" s="6"/>
      <c r="F163" s="6"/>
      <c r="G163" s="6"/>
      <c r="H163" s="6" t="s">
        <v>163</v>
      </c>
      <c r="I163" s="15">
        <v>3323</v>
      </c>
      <c r="J163" s="8"/>
      <c r="K163" s="15">
        <v>3059.19</v>
      </c>
      <c r="L163" s="8"/>
      <c r="M163" s="15">
        <f>ROUND((I163-K163),5)</f>
        <v>263.81</v>
      </c>
      <c r="N163" s="8"/>
    </row>
    <row r="164" spans="1:14" ht="17.25" outlineLevel="3" thickBot="1">
      <c r="A164" s="6"/>
      <c r="B164" s="6"/>
      <c r="C164" s="6"/>
      <c r="D164" s="6"/>
      <c r="E164" s="6"/>
      <c r="F164" s="6"/>
      <c r="G164" s="6" t="s">
        <v>164</v>
      </c>
      <c r="H164" s="6"/>
      <c r="I164" s="16">
        <f>ROUND(SUM(I161:I163),5)</f>
        <v>34350</v>
      </c>
      <c r="J164" s="8"/>
      <c r="K164" s="16">
        <f>ROUND(SUM(K161:K163),5)</f>
        <v>35605.839999999997</v>
      </c>
      <c r="L164" s="8"/>
      <c r="M164" s="16">
        <f>ROUND((I164-K164),5)</f>
        <v>-1255.8399999999999</v>
      </c>
      <c r="N164" s="8"/>
    </row>
    <row r="165" spans="1:14" ht="30" customHeight="1" outlineLevel="2" thickBot="1">
      <c r="A165" s="6"/>
      <c r="B165" s="6"/>
      <c r="C165" s="6"/>
      <c r="D165" s="6"/>
      <c r="E165" s="6"/>
      <c r="F165" s="6" t="s">
        <v>165</v>
      </c>
      <c r="G165" s="6"/>
      <c r="H165" s="6"/>
      <c r="I165" s="17">
        <f>ROUND(SUM(I152:I154)+I160+I164,5)</f>
        <v>37993.050000000003</v>
      </c>
      <c r="J165" s="8"/>
      <c r="K165" s="17">
        <f>ROUND(SUM(K152:K154)+K160+K164,5)</f>
        <v>39686.720000000001</v>
      </c>
      <c r="L165" s="8"/>
      <c r="M165" s="17">
        <f>ROUND((I165-K165),5)</f>
        <v>-1693.67</v>
      </c>
      <c r="N165" s="8"/>
    </row>
    <row r="166" spans="1:14" ht="30" customHeight="1" outlineLevel="1">
      <c r="A166" s="21"/>
      <c r="B166" s="21"/>
      <c r="C166" s="21"/>
      <c r="D166" s="21"/>
      <c r="E166" s="21" t="s">
        <v>166</v>
      </c>
      <c r="F166" s="21"/>
      <c r="G166" s="21"/>
      <c r="H166" s="21"/>
      <c r="I166" s="22">
        <f>ROUND(I151+I165,5)</f>
        <v>37993.050000000003</v>
      </c>
      <c r="J166" s="21"/>
      <c r="K166" s="22">
        <f>ROUND(K151+K165,5)</f>
        <v>39686.720000000001</v>
      </c>
      <c r="L166" s="21"/>
      <c r="M166" s="22">
        <f>ROUND((I166-K166),5)</f>
        <v>-1693.67</v>
      </c>
      <c r="N166" s="8"/>
    </row>
    <row r="167" spans="1:14" ht="30" customHeight="1" outlineLevel="2">
      <c r="A167" s="6"/>
      <c r="B167" s="6"/>
      <c r="C167" s="6"/>
      <c r="D167" s="6"/>
      <c r="E167" s="6" t="s">
        <v>167</v>
      </c>
      <c r="F167" s="6"/>
      <c r="G167" s="6"/>
      <c r="H167" s="6"/>
      <c r="I167" s="13"/>
      <c r="J167" s="8"/>
      <c r="K167" s="13"/>
      <c r="L167" s="8"/>
      <c r="M167" s="13"/>
      <c r="N167" s="8"/>
    </row>
    <row r="168" spans="1:14" outlineLevel="3">
      <c r="A168" s="6"/>
      <c r="B168" s="6"/>
      <c r="C168" s="6"/>
      <c r="D168" s="6"/>
      <c r="E168" s="6"/>
      <c r="F168" s="6" t="s">
        <v>168</v>
      </c>
      <c r="G168" s="6"/>
      <c r="H168" s="6"/>
      <c r="I168" s="13"/>
      <c r="J168" s="8"/>
      <c r="K168" s="13"/>
      <c r="L168" s="8"/>
      <c r="M168" s="13"/>
      <c r="N168" s="8"/>
    </row>
    <row r="169" spans="1:14" outlineLevel="3">
      <c r="A169" s="6"/>
      <c r="B169" s="6"/>
      <c r="C169" s="6"/>
      <c r="D169" s="6"/>
      <c r="E169" s="6"/>
      <c r="F169" s="6"/>
      <c r="G169" s="6" t="s">
        <v>169</v>
      </c>
      <c r="H169" s="6"/>
      <c r="I169" s="13">
        <v>1476.16</v>
      </c>
      <c r="J169" s="8"/>
      <c r="K169" s="13">
        <v>2048.4</v>
      </c>
      <c r="L169" s="8"/>
      <c r="M169" s="13">
        <f>ROUND((I169-K169),5)</f>
        <v>-572.24</v>
      </c>
      <c r="N169" s="8"/>
    </row>
    <row r="170" spans="1:14" outlineLevel="3">
      <c r="A170" s="6"/>
      <c r="B170" s="6"/>
      <c r="C170" s="6"/>
      <c r="D170" s="6"/>
      <c r="E170" s="6"/>
      <c r="F170" s="6"/>
      <c r="G170" s="6" t="s">
        <v>170</v>
      </c>
      <c r="H170" s="6"/>
      <c r="I170" s="13">
        <v>6327</v>
      </c>
      <c r="J170" s="8"/>
      <c r="K170" s="13">
        <v>2034.5</v>
      </c>
      <c r="L170" s="8"/>
      <c r="M170" s="13">
        <f>ROUND((I170-K170),5)</f>
        <v>4292.5</v>
      </c>
      <c r="N170" s="8"/>
    </row>
    <row r="171" spans="1:14" outlineLevel="3">
      <c r="A171" s="6"/>
      <c r="B171" s="6"/>
      <c r="C171" s="6"/>
      <c r="D171" s="6"/>
      <c r="E171" s="6"/>
      <c r="F171" s="6"/>
      <c r="G171" s="6" t="s">
        <v>171</v>
      </c>
      <c r="H171" s="6"/>
      <c r="I171" s="13">
        <v>4194</v>
      </c>
      <c r="J171" s="8"/>
      <c r="K171" s="13">
        <v>240</v>
      </c>
      <c r="L171" s="8"/>
      <c r="M171" s="13">
        <f>ROUND((I171-K171),5)</f>
        <v>3954</v>
      </c>
      <c r="N171" s="8"/>
    </row>
    <row r="172" spans="1:14" outlineLevel="4">
      <c r="A172" s="6"/>
      <c r="B172" s="6"/>
      <c r="C172" s="6"/>
      <c r="D172" s="6"/>
      <c r="E172" s="6"/>
      <c r="F172" s="6"/>
      <c r="G172" s="6" t="s">
        <v>172</v>
      </c>
      <c r="H172" s="6"/>
      <c r="I172" s="13"/>
      <c r="J172" s="8"/>
      <c r="K172" s="13"/>
      <c r="L172" s="8"/>
      <c r="M172" s="13"/>
      <c r="N172" s="8"/>
    </row>
    <row r="173" spans="1:14" outlineLevel="4">
      <c r="A173" s="6"/>
      <c r="B173" s="6"/>
      <c r="C173" s="6"/>
      <c r="D173" s="6"/>
      <c r="E173" s="6"/>
      <c r="F173" s="6"/>
      <c r="G173" s="6"/>
      <c r="H173" s="6" t="s">
        <v>173</v>
      </c>
      <c r="I173" s="13">
        <v>6431.26</v>
      </c>
      <c r="J173" s="8"/>
      <c r="K173" s="13">
        <v>6477.44</v>
      </c>
      <c r="L173" s="8"/>
      <c r="M173" s="13">
        <f>ROUND((I173-K173),5)</f>
        <v>-46.18</v>
      </c>
      <c r="N173" s="8"/>
    </row>
    <row r="174" spans="1:14" ht="17.25" outlineLevel="4" thickBot="1">
      <c r="A174" s="6"/>
      <c r="B174" s="6"/>
      <c r="C174" s="6"/>
      <c r="D174" s="6"/>
      <c r="E174" s="6"/>
      <c r="F174" s="6"/>
      <c r="G174" s="6"/>
      <c r="H174" s="6" t="s">
        <v>174</v>
      </c>
      <c r="I174" s="14">
        <v>1264</v>
      </c>
      <c r="J174" s="8"/>
      <c r="K174" s="14">
        <v>1234.18</v>
      </c>
      <c r="L174" s="8"/>
      <c r="M174" s="14">
        <f>ROUND((I174-K174),5)</f>
        <v>29.82</v>
      </c>
      <c r="N174" s="8"/>
    </row>
    <row r="175" spans="1:14" outlineLevel="3">
      <c r="A175" s="6"/>
      <c r="B175" s="6"/>
      <c r="C175" s="6"/>
      <c r="D175" s="6"/>
      <c r="E175" s="6"/>
      <c r="F175" s="6"/>
      <c r="G175" s="6" t="s">
        <v>175</v>
      </c>
      <c r="H175" s="6"/>
      <c r="I175" s="13">
        <f>ROUND(SUM(I172:I174),5)</f>
        <v>7695.26</v>
      </c>
      <c r="J175" s="8"/>
      <c r="K175" s="13">
        <f>ROUND(SUM(K172:K174),5)</f>
        <v>7711.62</v>
      </c>
      <c r="L175" s="8"/>
      <c r="M175" s="13">
        <f>ROUND((I175-K175),5)</f>
        <v>-16.36</v>
      </c>
      <c r="N175" s="8"/>
    </row>
    <row r="176" spans="1:14" ht="30" customHeight="1" outlineLevel="4">
      <c r="A176" s="6"/>
      <c r="B176" s="6"/>
      <c r="C176" s="6"/>
      <c r="D176" s="6"/>
      <c r="E176" s="6"/>
      <c r="F176" s="6"/>
      <c r="G176" s="6" t="s">
        <v>176</v>
      </c>
      <c r="H176" s="6"/>
      <c r="I176" s="13"/>
      <c r="J176" s="8"/>
      <c r="K176" s="13"/>
      <c r="L176" s="8"/>
      <c r="M176" s="13"/>
      <c r="N176" s="8"/>
    </row>
    <row r="177" spans="1:14" outlineLevel="4">
      <c r="A177" s="6"/>
      <c r="B177" s="6"/>
      <c r="C177" s="6"/>
      <c r="D177" s="6"/>
      <c r="E177" s="6"/>
      <c r="F177" s="6"/>
      <c r="G177" s="6"/>
      <c r="H177" s="6" t="s">
        <v>177</v>
      </c>
      <c r="I177" s="13">
        <v>272888</v>
      </c>
      <c r="J177" s="8"/>
      <c r="K177" s="13">
        <v>242554.55</v>
      </c>
      <c r="L177" s="8"/>
      <c r="M177" s="13">
        <f>ROUND((I177-K177),5)</f>
        <v>30333.45</v>
      </c>
      <c r="N177" s="8"/>
    </row>
    <row r="178" spans="1:14" outlineLevel="4">
      <c r="A178" s="6"/>
      <c r="B178" s="6"/>
      <c r="C178" s="6"/>
      <c r="D178" s="6"/>
      <c r="E178" s="6"/>
      <c r="F178" s="6"/>
      <c r="G178" s="6"/>
      <c r="H178" s="6" t="s">
        <v>178</v>
      </c>
      <c r="I178" s="13">
        <v>493.77</v>
      </c>
      <c r="J178" s="8"/>
      <c r="K178" s="13">
        <v>317.74</v>
      </c>
      <c r="L178" s="8"/>
      <c r="M178" s="13">
        <f>ROUND((I178-K178),5)</f>
        <v>176.03</v>
      </c>
      <c r="N178" s="8"/>
    </row>
    <row r="179" spans="1:14" ht="17.25" outlineLevel="4" thickBot="1">
      <c r="A179" s="6"/>
      <c r="B179" s="6"/>
      <c r="C179" s="6"/>
      <c r="D179" s="6"/>
      <c r="E179" s="6"/>
      <c r="F179" s="6"/>
      <c r="G179" s="6"/>
      <c r="H179" s="6" t="s">
        <v>179</v>
      </c>
      <c r="I179" s="14">
        <v>28085</v>
      </c>
      <c r="J179" s="8"/>
      <c r="K179" s="14">
        <v>25832.19</v>
      </c>
      <c r="L179" s="8"/>
      <c r="M179" s="14">
        <f>ROUND((I179-K179),5)</f>
        <v>2252.81</v>
      </c>
      <c r="N179" s="8"/>
    </row>
    <row r="180" spans="1:14" outlineLevel="3">
      <c r="A180" s="6"/>
      <c r="B180" s="6"/>
      <c r="C180" s="6"/>
      <c r="D180" s="6"/>
      <c r="E180" s="6"/>
      <c r="F180" s="6"/>
      <c r="G180" s="6" t="s">
        <v>180</v>
      </c>
      <c r="H180" s="6"/>
      <c r="I180" s="13">
        <f>ROUND(SUM(I176:I179),5)</f>
        <v>301466.77</v>
      </c>
      <c r="J180" s="8"/>
      <c r="K180" s="13">
        <f>ROUND(SUM(K176:K179),5)</f>
        <v>268704.48</v>
      </c>
      <c r="L180" s="8"/>
      <c r="M180" s="13">
        <f>ROUND((I180-K180),5)</f>
        <v>32762.29</v>
      </c>
      <c r="N180" s="8"/>
    </row>
    <row r="181" spans="1:14" ht="30" customHeight="1" outlineLevel="4">
      <c r="A181" s="6"/>
      <c r="B181" s="6"/>
      <c r="C181" s="6"/>
      <c r="D181" s="6"/>
      <c r="E181" s="6"/>
      <c r="F181" s="6"/>
      <c r="G181" s="6" t="s">
        <v>181</v>
      </c>
      <c r="H181" s="6"/>
      <c r="I181" s="13"/>
      <c r="J181" s="8"/>
      <c r="K181" s="13"/>
      <c r="L181" s="8"/>
      <c r="M181" s="13"/>
      <c r="N181" s="8"/>
    </row>
    <row r="182" spans="1:14" ht="17.25" outlineLevel="4" thickBot="1">
      <c r="A182" s="6"/>
      <c r="B182" s="6"/>
      <c r="C182" s="6"/>
      <c r="D182" s="6"/>
      <c r="E182" s="6"/>
      <c r="F182" s="6"/>
      <c r="G182" s="6"/>
      <c r="H182" s="6" t="s">
        <v>182</v>
      </c>
      <c r="I182" s="15">
        <v>600.54</v>
      </c>
      <c r="J182" s="8"/>
      <c r="K182" s="15">
        <v>353.29</v>
      </c>
      <c r="L182" s="8"/>
      <c r="M182" s="15">
        <f>ROUND((I182-K182),5)</f>
        <v>247.25</v>
      </c>
      <c r="N182" s="8"/>
    </row>
    <row r="183" spans="1:14" ht="17.25" outlineLevel="3" thickBot="1">
      <c r="A183" s="6"/>
      <c r="B183" s="6"/>
      <c r="C183" s="6"/>
      <c r="D183" s="6"/>
      <c r="E183" s="6"/>
      <c r="F183" s="6"/>
      <c r="G183" s="6" t="s">
        <v>183</v>
      </c>
      <c r="H183" s="6"/>
      <c r="I183" s="16">
        <f>ROUND(SUM(I181:I182),5)</f>
        <v>600.54</v>
      </c>
      <c r="J183" s="8"/>
      <c r="K183" s="16">
        <f>ROUND(SUM(K181:K182),5)</f>
        <v>353.29</v>
      </c>
      <c r="L183" s="8"/>
      <c r="M183" s="16">
        <f>ROUND((I183-K183),5)</f>
        <v>247.25</v>
      </c>
      <c r="N183" s="8"/>
    </row>
    <row r="184" spans="1:14" ht="30" customHeight="1" outlineLevel="2" thickBot="1">
      <c r="A184" s="6"/>
      <c r="B184" s="6"/>
      <c r="C184" s="6"/>
      <c r="D184" s="6"/>
      <c r="E184" s="6"/>
      <c r="F184" s="6" t="s">
        <v>184</v>
      </c>
      <c r="G184" s="6"/>
      <c r="H184" s="6"/>
      <c r="I184" s="17">
        <f>ROUND(SUM(I168:I171)+I175+I180+I183,5)</f>
        <v>321759.73</v>
      </c>
      <c r="J184" s="8"/>
      <c r="K184" s="17">
        <f>ROUND(SUM(K168:K171)+K175+K180+K183,5)</f>
        <v>281092.28999999998</v>
      </c>
      <c r="L184" s="8"/>
      <c r="M184" s="17">
        <f>ROUND((I184-K184),5)</f>
        <v>40667.440000000002</v>
      </c>
      <c r="N184" s="8"/>
    </row>
    <row r="185" spans="1:14" ht="30" customHeight="1" outlineLevel="1">
      <c r="A185" s="21"/>
      <c r="B185" s="21"/>
      <c r="C185" s="21"/>
      <c r="D185" s="21"/>
      <c r="E185" s="21" t="s">
        <v>185</v>
      </c>
      <c r="F185" s="21"/>
      <c r="G185" s="21"/>
      <c r="H185" s="21"/>
      <c r="I185" s="22">
        <f>ROUND(I167+I184,5)</f>
        <v>321759.73</v>
      </c>
      <c r="J185" s="21"/>
      <c r="K185" s="22">
        <f>ROUND(K167+K184,5)</f>
        <v>281092.28999999998</v>
      </c>
      <c r="L185" s="21"/>
      <c r="M185" s="22">
        <f>ROUND((I185-K185),5)</f>
        <v>40667.440000000002</v>
      </c>
      <c r="N185" s="8"/>
    </row>
    <row r="186" spans="1:14" ht="30" customHeight="1" outlineLevel="2">
      <c r="A186" s="6"/>
      <c r="B186" s="6"/>
      <c r="C186" s="6"/>
      <c r="D186" s="6"/>
      <c r="E186" s="6" t="s">
        <v>186</v>
      </c>
      <c r="F186" s="6"/>
      <c r="G186" s="6"/>
      <c r="H186" s="6"/>
      <c r="I186" s="13"/>
      <c r="J186" s="8"/>
      <c r="K186" s="13"/>
      <c r="L186" s="8"/>
      <c r="M186" s="13"/>
      <c r="N186" s="8"/>
    </row>
    <row r="187" spans="1:14" outlineLevel="2">
      <c r="A187" s="6"/>
      <c r="B187" s="6"/>
      <c r="C187" s="6"/>
      <c r="D187" s="6"/>
      <c r="E187" s="6"/>
      <c r="F187" s="6" t="s">
        <v>187</v>
      </c>
      <c r="G187" s="6"/>
      <c r="H187" s="6"/>
      <c r="I187" s="13">
        <v>720</v>
      </c>
      <c r="J187" s="8"/>
      <c r="K187" s="13">
        <v>1229.04</v>
      </c>
      <c r="L187" s="8"/>
      <c r="M187" s="13">
        <f>ROUND((I187-K187),5)</f>
        <v>-509.04</v>
      </c>
      <c r="N187" s="8"/>
    </row>
    <row r="188" spans="1:14" outlineLevel="3">
      <c r="A188" s="6"/>
      <c r="B188" s="6"/>
      <c r="C188" s="6"/>
      <c r="D188" s="6"/>
      <c r="E188" s="6"/>
      <c r="F188" s="6" t="s">
        <v>188</v>
      </c>
      <c r="G188" s="6"/>
      <c r="H188" s="6"/>
      <c r="I188" s="13"/>
      <c r="J188" s="8"/>
      <c r="K188" s="13"/>
      <c r="L188" s="8"/>
      <c r="M188" s="13"/>
      <c r="N188" s="8"/>
    </row>
    <row r="189" spans="1:14" outlineLevel="3">
      <c r="A189" s="6"/>
      <c r="B189" s="6"/>
      <c r="C189" s="6"/>
      <c r="D189" s="6"/>
      <c r="E189" s="6"/>
      <c r="F189" s="6"/>
      <c r="G189" s="6" t="s">
        <v>189</v>
      </c>
      <c r="H189" s="6"/>
      <c r="I189" s="13">
        <v>1430.1</v>
      </c>
      <c r="J189" s="8"/>
      <c r="K189" s="13">
        <v>1439.43</v>
      </c>
      <c r="L189" s="8"/>
      <c r="M189" s="13">
        <f>ROUND((I189-K189),5)</f>
        <v>-9.33</v>
      </c>
      <c r="N189" s="8"/>
    </row>
    <row r="190" spans="1:14" outlineLevel="3">
      <c r="A190" s="6"/>
      <c r="B190" s="6"/>
      <c r="C190" s="6"/>
      <c r="D190" s="6"/>
      <c r="E190" s="6"/>
      <c r="F190" s="6"/>
      <c r="G190" s="6" t="s">
        <v>190</v>
      </c>
      <c r="H190" s="6"/>
      <c r="I190" s="13">
        <v>412</v>
      </c>
      <c r="J190" s="8"/>
      <c r="K190" s="13">
        <v>380.8</v>
      </c>
      <c r="L190" s="8"/>
      <c r="M190" s="13">
        <f>ROUND((I190-K190),5)</f>
        <v>31.2</v>
      </c>
      <c r="N190" s="8"/>
    </row>
    <row r="191" spans="1:14" ht="17.25" outlineLevel="3" thickBot="1">
      <c r="A191" s="6"/>
      <c r="B191" s="6"/>
      <c r="C191" s="6"/>
      <c r="D191" s="6"/>
      <c r="E191" s="6"/>
      <c r="F191" s="6"/>
      <c r="G191" s="6" t="s">
        <v>191</v>
      </c>
      <c r="H191" s="6"/>
      <c r="I191" s="14">
        <v>1113.75</v>
      </c>
      <c r="J191" s="8"/>
      <c r="K191" s="14">
        <v>290</v>
      </c>
      <c r="L191" s="8"/>
      <c r="M191" s="14">
        <f>ROUND((I191-K191),5)</f>
        <v>823.75</v>
      </c>
      <c r="N191" s="8"/>
    </row>
    <row r="192" spans="1:14" outlineLevel="2">
      <c r="A192" s="6"/>
      <c r="B192" s="6"/>
      <c r="C192" s="6"/>
      <c r="D192" s="6"/>
      <c r="E192" s="6"/>
      <c r="F192" s="6" t="s">
        <v>192</v>
      </c>
      <c r="G192" s="6"/>
      <c r="H192" s="6"/>
      <c r="I192" s="13">
        <f>ROUND(SUM(I188:I191),5)</f>
        <v>2955.85</v>
      </c>
      <c r="J192" s="8"/>
      <c r="K192" s="13">
        <f>ROUND(SUM(K188:K191),5)</f>
        <v>2110.23</v>
      </c>
      <c r="L192" s="8"/>
      <c r="M192" s="13">
        <f>ROUND((I192-K192),5)</f>
        <v>845.62</v>
      </c>
      <c r="N192" s="8"/>
    </row>
    <row r="193" spans="1:14" ht="30" customHeight="1" outlineLevel="3">
      <c r="A193" s="6"/>
      <c r="B193" s="6"/>
      <c r="C193" s="6"/>
      <c r="D193" s="6"/>
      <c r="E193" s="6"/>
      <c r="F193" s="6" t="s">
        <v>193</v>
      </c>
      <c r="G193" s="6"/>
      <c r="H193" s="6"/>
      <c r="I193" s="13"/>
      <c r="J193" s="8"/>
      <c r="K193" s="13"/>
      <c r="L193" s="8"/>
      <c r="M193" s="13"/>
      <c r="N193" s="8"/>
    </row>
    <row r="194" spans="1:14" outlineLevel="3">
      <c r="A194" s="6"/>
      <c r="B194" s="6"/>
      <c r="C194" s="6"/>
      <c r="D194" s="6"/>
      <c r="E194" s="6"/>
      <c r="F194" s="6"/>
      <c r="G194" s="6" t="s">
        <v>194</v>
      </c>
      <c r="H194" s="6"/>
      <c r="I194" s="13">
        <v>29808</v>
      </c>
      <c r="J194" s="8"/>
      <c r="K194" s="13">
        <v>30351.74</v>
      </c>
      <c r="L194" s="8"/>
      <c r="M194" s="13">
        <f>ROUND((I194-K194),5)</f>
        <v>-543.74</v>
      </c>
      <c r="N194" s="8"/>
    </row>
    <row r="195" spans="1:14" outlineLevel="3">
      <c r="A195" s="6"/>
      <c r="B195" s="6"/>
      <c r="C195" s="6"/>
      <c r="D195" s="6"/>
      <c r="E195" s="6"/>
      <c r="F195" s="6"/>
      <c r="G195" s="6" t="s">
        <v>195</v>
      </c>
      <c r="H195" s="6"/>
      <c r="I195" s="13">
        <v>4080</v>
      </c>
      <c r="J195" s="8"/>
      <c r="K195" s="13">
        <v>3893.56</v>
      </c>
      <c r="L195" s="8"/>
      <c r="M195" s="13">
        <f>ROUND((I195-K195),5)</f>
        <v>186.44</v>
      </c>
      <c r="N195" s="8"/>
    </row>
    <row r="196" spans="1:14" ht="17.25" outlineLevel="3" thickBot="1">
      <c r="A196" s="6"/>
      <c r="B196" s="6"/>
      <c r="C196" s="6"/>
      <c r="D196" s="6"/>
      <c r="E196" s="6"/>
      <c r="F196" s="6"/>
      <c r="G196" s="6" t="s">
        <v>196</v>
      </c>
      <c r="H196" s="6"/>
      <c r="I196" s="14">
        <v>2471</v>
      </c>
      <c r="J196" s="8"/>
      <c r="K196" s="14">
        <v>2323.96</v>
      </c>
      <c r="L196" s="8"/>
      <c r="M196" s="14">
        <f>ROUND((I196-K196),5)</f>
        <v>147.04</v>
      </c>
      <c r="N196" s="8"/>
    </row>
    <row r="197" spans="1:14" outlineLevel="2">
      <c r="A197" s="6"/>
      <c r="B197" s="6"/>
      <c r="C197" s="6"/>
      <c r="D197" s="6"/>
      <c r="E197" s="6"/>
      <c r="F197" s="6" t="s">
        <v>197</v>
      </c>
      <c r="G197" s="6"/>
      <c r="H197" s="6"/>
      <c r="I197" s="13">
        <f>ROUND(SUM(I193:I196),5)</f>
        <v>36359</v>
      </c>
      <c r="J197" s="8"/>
      <c r="K197" s="13">
        <f>ROUND(SUM(K193:K196),5)</f>
        <v>36569.26</v>
      </c>
      <c r="L197" s="8"/>
      <c r="M197" s="13">
        <f>ROUND((I197-K197),5)</f>
        <v>-210.26</v>
      </c>
      <c r="N197" s="8"/>
    </row>
    <row r="198" spans="1:14" ht="30" customHeight="1" outlineLevel="3">
      <c r="A198" s="6"/>
      <c r="B198" s="6"/>
      <c r="C198" s="6"/>
      <c r="D198" s="6"/>
      <c r="E198" s="6"/>
      <c r="F198" s="6" t="s">
        <v>198</v>
      </c>
      <c r="G198" s="6"/>
      <c r="H198" s="6"/>
      <c r="I198" s="13"/>
      <c r="J198" s="8"/>
      <c r="K198" s="13"/>
      <c r="L198" s="8"/>
      <c r="M198" s="13"/>
      <c r="N198" s="8"/>
    </row>
    <row r="199" spans="1:14" ht="17.25" outlineLevel="3" thickBot="1">
      <c r="A199" s="6"/>
      <c r="B199" s="6"/>
      <c r="C199" s="6"/>
      <c r="D199" s="6"/>
      <c r="E199" s="6"/>
      <c r="F199" s="6"/>
      <c r="G199" s="6" t="s">
        <v>199</v>
      </c>
      <c r="H199" s="6"/>
      <c r="I199" s="15">
        <v>1079.8599999999999</v>
      </c>
      <c r="J199" s="8"/>
      <c r="K199" s="15">
        <v>1160.83</v>
      </c>
      <c r="L199" s="8"/>
      <c r="M199" s="15">
        <f>ROUND((I199-K199),5)</f>
        <v>-80.97</v>
      </c>
      <c r="N199" s="8"/>
    </row>
    <row r="200" spans="1:14" ht="17.25" outlineLevel="2" thickBot="1">
      <c r="A200" s="6"/>
      <c r="B200" s="6"/>
      <c r="C200" s="6"/>
      <c r="D200" s="6"/>
      <c r="E200" s="6"/>
      <c r="F200" s="6" t="s">
        <v>200</v>
      </c>
      <c r="G200" s="6"/>
      <c r="H200" s="6"/>
      <c r="I200" s="17">
        <f>ROUND(SUM(I198:I199),5)</f>
        <v>1079.8599999999999</v>
      </c>
      <c r="J200" s="8"/>
      <c r="K200" s="17">
        <f>ROUND(SUM(K198:K199),5)</f>
        <v>1160.83</v>
      </c>
      <c r="L200" s="8"/>
      <c r="M200" s="17">
        <f>ROUND((I200-K200),5)</f>
        <v>-80.97</v>
      </c>
      <c r="N200" s="8"/>
    </row>
    <row r="201" spans="1:14" ht="30" customHeight="1" outlineLevel="1">
      <c r="A201" s="21"/>
      <c r="B201" s="21"/>
      <c r="C201" s="21"/>
      <c r="D201" s="21"/>
      <c r="E201" s="21" t="s">
        <v>201</v>
      </c>
      <c r="F201" s="21"/>
      <c r="G201" s="21"/>
      <c r="H201" s="21"/>
      <c r="I201" s="22">
        <f>ROUND(SUM(I186:I187)+I192+I197+I200,5)</f>
        <v>41114.71</v>
      </c>
      <c r="J201" s="21"/>
      <c r="K201" s="22">
        <f>ROUND(SUM(K186:K187)+K192+K197+K200,5)</f>
        <v>41069.360000000001</v>
      </c>
      <c r="L201" s="21"/>
      <c r="M201" s="22">
        <f>ROUND((I201-K201),5)</f>
        <v>45.35</v>
      </c>
      <c r="N201" s="8"/>
    </row>
    <row r="202" spans="1:14" ht="30" customHeight="1" outlineLevel="2">
      <c r="A202" s="6"/>
      <c r="B202" s="6"/>
      <c r="C202" s="6"/>
      <c r="D202" s="6"/>
      <c r="E202" s="6" t="s">
        <v>202</v>
      </c>
      <c r="F202" s="6"/>
      <c r="G202" s="6"/>
      <c r="H202" s="6"/>
      <c r="I202" s="13"/>
      <c r="J202" s="8"/>
      <c r="K202" s="13"/>
      <c r="L202" s="8"/>
      <c r="M202" s="13"/>
      <c r="N202" s="8"/>
    </row>
    <row r="203" spans="1:14" outlineLevel="2">
      <c r="A203" s="6"/>
      <c r="B203" s="6"/>
      <c r="C203" s="6"/>
      <c r="D203" s="6"/>
      <c r="E203" s="6"/>
      <c r="F203" s="6" t="s">
        <v>203</v>
      </c>
      <c r="G203" s="6"/>
      <c r="H203" s="6"/>
      <c r="I203" s="13">
        <v>60.58</v>
      </c>
      <c r="J203" s="8"/>
      <c r="K203" s="13">
        <v>38</v>
      </c>
      <c r="L203" s="8"/>
      <c r="M203" s="13">
        <f>ROUND((I203-K203),5)</f>
        <v>22.58</v>
      </c>
      <c r="N203" s="8"/>
    </row>
    <row r="204" spans="1:14" outlineLevel="3">
      <c r="A204" s="6"/>
      <c r="B204" s="6"/>
      <c r="C204" s="6"/>
      <c r="D204" s="6"/>
      <c r="E204" s="6"/>
      <c r="F204" s="6" t="s">
        <v>204</v>
      </c>
      <c r="G204" s="6"/>
      <c r="H204" s="6"/>
      <c r="I204" s="13"/>
      <c r="J204" s="8"/>
      <c r="K204" s="13"/>
      <c r="L204" s="8"/>
      <c r="M204" s="13"/>
      <c r="N204" s="8"/>
    </row>
    <row r="205" spans="1:14" ht="17.25" outlineLevel="3" thickBot="1">
      <c r="A205" s="6"/>
      <c r="B205" s="6"/>
      <c r="C205" s="6"/>
      <c r="D205" s="6"/>
      <c r="E205" s="6"/>
      <c r="F205" s="6"/>
      <c r="G205" s="6" t="s">
        <v>205</v>
      </c>
      <c r="H205" s="6"/>
      <c r="I205" s="14">
        <v>190</v>
      </c>
      <c r="J205" s="8"/>
      <c r="K205" s="14">
        <v>460.82</v>
      </c>
      <c r="L205" s="8"/>
      <c r="M205" s="14">
        <f>ROUND((I205-K205),5)</f>
        <v>-270.82</v>
      </c>
      <c r="N205" s="8"/>
    </row>
    <row r="206" spans="1:14" outlineLevel="2">
      <c r="A206" s="6"/>
      <c r="B206" s="6"/>
      <c r="C206" s="6"/>
      <c r="D206" s="6"/>
      <c r="E206" s="6"/>
      <c r="F206" s="6" t="s">
        <v>206</v>
      </c>
      <c r="G206" s="6"/>
      <c r="H206" s="6"/>
      <c r="I206" s="13">
        <f>ROUND(SUM(I204:I205),5)</f>
        <v>190</v>
      </c>
      <c r="J206" s="8"/>
      <c r="K206" s="13">
        <f>ROUND(SUM(K204:K205),5)</f>
        <v>460.82</v>
      </c>
      <c r="L206" s="8"/>
      <c r="M206" s="13">
        <f>ROUND((I206-K206),5)</f>
        <v>-270.82</v>
      </c>
      <c r="N206" s="8"/>
    </row>
    <row r="207" spans="1:14" ht="30" customHeight="1" outlineLevel="3">
      <c r="A207" s="6"/>
      <c r="B207" s="6"/>
      <c r="C207" s="6"/>
      <c r="D207" s="6"/>
      <c r="E207" s="6"/>
      <c r="F207" s="6" t="s">
        <v>207</v>
      </c>
      <c r="G207" s="6"/>
      <c r="H207" s="6"/>
      <c r="I207" s="13"/>
      <c r="J207" s="8"/>
      <c r="K207" s="13"/>
      <c r="L207" s="8"/>
      <c r="M207" s="13"/>
      <c r="N207" s="8"/>
    </row>
    <row r="208" spans="1:14" outlineLevel="3">
      <c r="A208" s="6"/>
      <c r="B208" s="6"/>
      <c r="C208" s="6"/>
      <c r="D208" s="6"/>
      <c r="E208" s="6"/>
      <c r="F208" s="6"/>
      <c r="G208" s="6" t="s">
        <v>208</v>
      </c>
      <c r="H208" s="6"/>
      <c r="I208" s="13">
        <v>1847</v>
      </c>
      <c r="J208" s="8"/>
      <c r="K208" s="13">
        <v>5002.97</v>
      </c>
      <c r="L208" s="8"/>
      <c r="M208" s="13">
        <f>ROUND((I208-K208),5)</f>
        <v>-3155.97</v>
      </c>
      <c r="N208" s="8"/>
    </row>
    <row r="209" spans="1:14" ht="17.25" outlineLevel="3" thickBot="1">
      <c r="A209" s="6"/>
      <c r="B209" s="6"/>
      <c r="C209" s="6"/>
      <c r="D209" s="6"/>
      <c r="E209" s="6"/>
      <c r="F209" s="6"/>
      <c r="G209" s="6" t="s">
        <v>209</v>
      </c>
      <c r="H209" s="6"/>
      <c r="I209" s="15">
        <v>2591.19</v>
      </c>
      <c r="J209" s="8"/>
      <c r="K209" s="15">
        <v>2431.4699999999998</v>
      </c>
      <c r="L209" s="8"/>
      <c r="M209" s="15">
        <f>ROUND((I209-K209),5)</f>
        <v>159.72</v>
      </c>
      <c r="N209" s="8"/>
    </row>
    <row r="210" spans="1:14" ht="17.25" outlineLevel="2" thickBot="1">
      <c r="A210" s="6"/>
      <c r="B210" s="6"/>
      <c r="C210" s="6"/>
      <c r="D210" s="6"/>
      <c r="E210" s="6"/>
      <c r="F210" s="6" t="s">
        <v>210</v>
      </c>
      <c r="G210" s="6"/>
      <c r="H210" s="6"/>
      <c r="I210" s="17">
        <f>ROUND(SUM(I207:I209),5)</f>
        <v>4438.1899999999996</v>
      </c>
      <c r="J210" s="8"/>
      <c r="K210" s="17">
        <f>ROUND(SUM(K207:K209),5)</f>
        <v>7434.44</v>
      </c>
      <c r="L210" s="8"/>
      <c r="M210" s="17">
        <f>ROUND((I210-K210),5)</f>
        <v>-2996.25</v>
      </c>
      <c r="N210" s="8"/>
    </row>
    <row r="211" spans="1:14" ht="30" customHeight="1" outlineLevel="1">
      <c r="A211" s="21"/>
      <c r="B211" s="21"/>
      <c r="C211" s="21"/>
      <c r="D211" s="21"/>
      <c r="E211" s="21" t="s">
        <v>211</v>
      </c>
      <c r="F211" s="21"/>
      <c r="G211" s="21"/>
      <c r="H211" s="21"/>
      <c r="I211" s="22">
        <f>ROUND(SUM(I202:I203)+I206+I210,5)</f>
        <v>4688.7700000000004</v>
      </c>
      <c r="J211" s="21"/>
      <c r="K211" s="22">
        <f>ROUND(SUM(K202:K203)+K206+K210,5)</f>
        <v>7933.26</v>
      </c>
      <c r="L211" s="21"/>
      <c r="M211" s="22">
        <f>ROUND((I211-K211),5)</f>
        <v>-3244.49</v>
      </c>
      <c r="N211" s="8"/>
    </row>
    <row r="212" spans="1:14" ht="30" customHeight="1" outlineLevel="2">
      <c r="A212" s="6"/>
      <c r="B212" s="6"/>
      <c r="C212" s="6"/>
      <c r="D212" s="6"/>
      <c r="E212" s="6" t="s">
        <v>212</v>
      </c>
      <c r="F212" s="6"/>
      <c r="G212" s="6"/>
      <c r="H212" s="6"/>
      <c r="I212" s="13"/>
      <c r="J212" s="8"/>
      <c r="K212" s="13"/>
      <c r="L212" s="8"/>
      <c r="M212" s="13"/>
      <c r="N212" s="8"/>
    </row>
    <row r="213" spans="1:14" outlineLevel="3">
      <c r="A213" s="6"/>
      <c r="B213" s="6"/>
      <c r="C213" s="6"/>
      <c r="D213" s="6"/>
      <c r="E213" s="6"/>
      <c r="F213" s="6" t="s">
        <v>213</v>
      </c>
      <c r="G213" s="6"/>
      <c r="H213" s="6"/>
      <c r="I213" s="13"/>
      <c r="J213" s="8"/>
      <c r="K213" s="13"/>
      <c r="L213" s="8"/>
      <c r="M213" s="13"/>
      <c r="N213" s="8"/>
    </row>
    <row r="214" spans="1:14" outlineLevel="3">
      <c r="A214" s="6"/>
      <c r="B214" s="6"/>
      <c r="C214" s="6"/>
      <c r="D214" s="6"/>
      <c r="E214" s="6"/>
      <c r="F214" s="6"/>
      <c r="G214" s="6" t="s">
        <v>214</v>
      </c>
      <c r="H214" s="6"/>
      <c r="I214" s="13">
        <v>3047.04</v>
      </c>
      <c r="J214" s="8"/>
      <c r="K214" s="13">
        <v>1867.27</v>
      </c>
      <c r="L214" s="8"/>
      <c r="M214" s="13">
        <f>ROUND((I214-K214),5)</f>
        <v>1179.77</v>
      </c>
      <c r="N214" s="8"/>
    </row>
    <row r="215" spans="1:14" outlineLevel="3">
      <c r="A215" s="6"/>
      <c r="B215" s="6"/>
      <c r="C215" s="6"/>
      <c r="D215" s="6"/>
      <c r="E215" s="6"/>
      <c r="F215" s="6"/>
      <c r="G215" s="6" t="s">
        <v>215</v>
      </c>
      <c r="H215" s="6"/>
      <c r="I215" s="13">
        <v>907.86</v>
      </c>
      <c r="J215" s="8"/>
      <c r="K215" s="13">
        <v>471</v>
      </c>
      <c r="L215" s="8"/>
      <c r="M215" s="13">
        <f>ROUND((I215-K215),5)</f>
        <v>436.86</v>
      </c>
      <c r="N215" s="8"/>
    </row>
    <row r="216" spans="1:14" outlineLevel="3">
      <c r="A216" s="6"/>
      <c r="B216" s="6"/>
      <c r="C216" s="6"/>
      <c r="D216" s="6"/>
      <c r="E216" s="6"/>
      <c r="F216" s="6"/>
      <c r="G216" s="6" t="s">
        <v>216</v>
      </c>
      <c r="H216" s="6"/>
      <c r="I216" s="13">
        <v>531</v>
      </c>
      <c r="J216" s="8"/>
      <c r="K216" s="13">
        <v>0</v>
      </c>
      <c r="L216" s="8"/>
      <c r="M216" s="13">
        <f>ROUND((I216-K216),5)</f>
        <v>531</v>
      </c>
      <c r="N216" s="8"/>
    </row>
    <row r="217" spans="1:14" outlineLevel="4">
      <c r="A217" s="6"/>
      <c r="B217" s="6"/>
      <c r="C217" s="6"/>
      <c r="D217" s="6"/>
      <c r="E217" s="6"/>
      <c r="F217" s="6"/>
      <c r="G217" s="6" t="s">
        <v>217</v>
      </c>
      <c r="H217" s="6"/>
      <c r="I217" s="13"/>
      <c r="J217" s="8"/>
      <c r="K217" s="13"/>
      <c r="L217" s="8"/>
      <c r="M217" s="13"/>
      <c r="N217" s="8"/>
    </row>
    <row r="218" spans="1:14" ht="17.25" outlineLevel="4" thickBot="1">
      <c r="A218" s="6"/>
      <c r="B218" s="6"/>
      <c r="C218" s="6"/>
      <c r="D218" s="6"/>
      <c r="E218" s="6"/>
      <c r="F218" s="6"/>
      <c r="G218" s="6"/>
      <c r="H218" s="6" t="s">
        <v>218</v>
      </c>
      <c r="I218" s="14">
        <v>6786.9</v>
      </c>
      <c r="J218" s="8"/>
      <c r="K218" s="14">
        <v>6837.27</v>
      </c>
      <c r="L218" s="8"/>
      <c r="M218" s="14">
        <f>ROUND((I218-K218),5)</f>
        <v>-50.37</v>
      </c>
      <c r="N218" s="8"/>
    </row>
    <row r="219" spans="1:14" outlineLevel="3">
      <c r="A219" s="6"/>
      <c r="B219" s="6"/>
      <c r="C219" s="6"/>
      <c r="D219" s="6"/>
      <c r="E219" s="6"/>
      <c r="F219" s="6"/>
      <c r="G219" s="6" t="s">
        <v>219</v>
      </c>
      <c r="H219" s="6"/>
      <c r="I219" s="13">
        <f>ROUND(SUM(I217:I218),5)</f>
        <v>6786.9</v>
      </c>
      <c r="J219" s="8"/>
      <c r="K219" s="13">
        <f>ROUND(SUM(K217:K218),5)</f>
        <v>6837.27</v>
      </c>
      <c r="L219" s="8"/>
      <c r="M219" s="13">
        <f>ROUND((I219-K219),5)</f>
        <v>-50.37</v>
      </c>
      <c r="N219" s="8"/>
    </row>
    <row r="220" spans="1:14" ht="30" customHeight="1" outlineLevel="4">
      <c r="A220" s="6"/>
      <c r="B220" s="6"/>
      <c r="C220" s="6"/>
      <c r="D220" s="6"/>
      <c r="E220" s="6"/>
      <c r="F220" s="6"/>
      <c r="G220" s="6" t="s">
        <v>220</v>
      </c>
      <c r="H220" s="6"/>
      <c r="I220" s="13"/>
      <c r="J220" s="8"/>
      <c r="K220" s="13"/>
      <c r="L220" s="8"/>
      <c r="M220" s="13"/>
      <c r="N220" s="8"/>
    </row>
    <row r="221" spans="1:14" outlineLevel="4">
      <c r="A221" s="6"/>
      <c r="B221" s="6"/>
      <c r="C221" s="6"/>
      <c r="D221" s="6"/>
      <c r="E221" s="6"/>
      <c r="F221" s="6"/>
      <c r="G221" s="6"/>
      <c r="H221" s="6" t="s">
        <v>221</v>
      </c>
      <c r="I221" s="13">
        <v>258674</v>
      </c>
      <c r="J221" s="8"/>
      <c r="K221" s="13">
        <v>265329.93</v>
      </c>
      <c r="L221" s="8"/>
      <c r="M221" s="13">
        <f t="shared" ref="M221:M226" si="7">ROUND((I221-K221),5)</f>
        <v>-6655.93</v>
      </c>
      <c r="N221" s="8"/>
    </row>
    <row r="222" spans="1:14" outlineLevel="4">
      <c r="A222" s="6"/>
      <c r="B222" s="6"/>
      <c r="C222" s="6"/>
      <c r="D222" s="6"/>
      <c r="E222" s="6"/>
      <c r="F222" s="6"/>
      <c r="G222" s="6"/>
      <c r="H222" s="6" t="s">
        <v>222</v>
      </c>
      <c r="I222" s="13">
        <v>26712</v>
      </c>
      <c r="J222" s="8"/>
      <c r="K222" s="13">
        <v>27614.44</v>
      </c>
      <c r="L222" s="8"/>
      <c r="M222" s="13">
        <f t="shared" si="7"/>
        <v>-902.44</v>
      </c>
      <c r="N222" s="8"/>
    </row>
    <row r="223" spans="1:14" ht="17.25" outlineLevel="4" thickBot="1">
      <c r="A223" s="6"/>
      <c r="B223" s="6"/>
      <c r="C223" s="6"/>
      <c r="D223" s="6"/>
      <c r="E223" s="6"/>
      <c r="F223" s="6"/>
      <c r="G223" s="6"/>
      <c r="H223" s="6" t="s">
        <v>223</v>
      </c>
      <c r="I223" s="15">
        <v>-2445</v>
      </c>
      <c r="J223" s="8"/>
      <c r="K223" s="15">
        <v>-1645</v>
      </c>
      <c r="L223" s="8"/>
      <c r="M223" s="15">
        <f t="shared" si="7"/>
        <v>-800</v>
      </c>
      <c r="N223" s="8"/>
    </row>
    <row r="224" spans="1:14" ht="17.25" outlineLevel="3" thickBot="1">
      <c r="A224" s="6"/>
      <c r="B224" s="6"/>
      <c r="C224" s="6"/>
      <c r="D224" s="6"/>
      <c r="E224" s="6"/>
      <c r="F224" s="6"/>
      <c r="G224" s="6" t="s">
        <v>224</v>
      </c>
      <c r="H224" s="6"/>
      <c r="I224" s="16">
        <f>ROUND(SUM(I220:I223),5)</f>
        <v>282941</v>
      </c>
      <c r="J224" s="8"/>
      <c r="K224" s="16">
        <f>ROUND(SUM(K220:K223),5)</f>
        <v>291299.37</v>
      </c>
      <c r="L224" s="8"/>
      <c r="M224" s="16">
        <f t="shared" si="7"/>
        <v>-8358.3700000000008</v>
      </c>
      <c r="N224" s="8"/>
    </row>
    <row r="225" spans="1:14" ht="30" customHeight="1" outlineLevel="2" thickBot="1">
      <c r="A225" s="6"/>
      <c r="B225" s="6"/>
      <c r="C225" s="6"/>
      <c r="D225" s="6"/>
      <c r="E225" s="6"/>
      <c r="F225" s="6" t="s">
        <v>225</v>
      </c>
      <c r="G225" s="6"/>
      <c r="H225" s="6"/>
      <c r="I225" s="17">
        <f>ROUND(SUM(I213:I216)+I219+I224,5)</f>
        <v>294213.8</v>
      </c>
      <c r="J225" s="8"/>
      <c r="K225" s="17">
        <f>ROUND(SUM(K213:K216)+K219+K224,5)</f>
        <v>300474.90999999997</v>
      </c>
      <c r="L225" s="8"/>
      <c r="M225" s="17">
        <f t="shared" si="7"/>
        <v>-6261.11</v>
      </c>
      <c r="N225" s="8"/>
    </row>
    <row r="226" spans="1:14" ht="30" customHeight="1" outlineLevel="1">
      <c r="A226" s="21"/>
      <c r="B226" s="21"/>
      <c r="C226" s="21"/>
      <c r="D226" s="21"/>
      <c r="E226" s="21" t="s">
        <v>226</v>
      </c>
      <c r="F226" s="21"/>
      <c r="G226" s="21"/>
      <c r="H226" s="21"/>
      <c r="I226" s="22">
        <f>ROUND(I212+I225,5)</f>
        <v>294213.8</v>
      </c>
      <c r="J226" s="21"/>
      <c r="K226" s="22">
        <f>ROUND(K212+K225,5)</f>
        <v>300474.90999999997</v>
      </c>
      <c r="L226" s="21"/>
      <c r="M226" s="22">
        <f t="shared" si="7"/>
        <v>-6261.11</v>
      </c>
      <c r="N226" s="8"/>
    </row>
    <row r="227" spans="1:14" ht="30" customHeight="1" outlineLevel="2">
      <c r="A227" s="6"/>
      <c r="B227" s="6"/>
      <c r="C227" s="6"/>
      <c r="D227" s="6"/>
      <c r="E227" s="6" t="s">
        <v>227</v>
      </c>
      <c r="F227" s="6"/>
      <c r="G227" s="6"/>
      <c r="H227" s="6"/>
      <c r="I227" s="13"/>
      <c r="J227" s="8"/>
      <c r="K227" s="13"/>
      <c r="L227" s="8"/>
      <c r="M227" s="13"/>
      <c r="N227" s="8"/>
    </row>
    <row r="228" spans="1:14" outlineLevel="2">
      <c r="A228" s="6"/>
      <c r="B228" s="6"/>
      <c r="C228" s="6"/>
      <c r="D228" s="6"/>
      <c r="E228" s="6"/>
      <c r="F228" s="6" t="s">
        <v>228</v>
      </c>
      <c r="G228" s="6"/>
      <c r="H228" s="6"/>
      <c r="I228" s="13">
        <v>1948.73</v>
      </c>
      <c r="J228" s="8"/>
      <c r="K228" s="13">
        <v>3559</v>
      </c>
      <c r="L228" s="8"/>
      <c r="M228" s="13">
        <f t="shared" ref="M228:M234" si="8">ROUND((I228-K228),5)</f>
        <v>-1610.27</v>
      </c>
      <c r="N228" s="8"/>
    </row>
    <row r="229" spans="1:14" outlineLevel="2">
      <c r="A229" s="6"/>
      <c r="B229" s="6"/>
      <c r="C229" s="6"/>
      <c r="D229" s="6"/>
      <c r="E229" s="6"/>
      <c r="F229" s="6" t="s">
        <v>229</v>
      </c>
      <c r="G229" s="6"/>
      <c r="H229" s="6"/>
      <c r="I229" s="13">
        <v>3720</v>
      </c>
      <c r="J229" s="8"/>
      <c r="K229" s="13">
        <v>1124.93</v>
      </c>
      <c r="L229" s="8"/>
      <c r="M229" s="13">
        <f t="shared" si="8"/>
        <v>2595.0700000000002</v>
      </c>
      <c r="N229" s="8"/>
    </row>
    <row r="230" spans="1:14" ht="17.25" outlineLevel="2" thickBot="1">
      <c r="A230" s="6"/>
      <c r="B230" s="6"/>
      <c r="C230" s="6"/>
      <c r="D230" s="6"/>
      <c r="E230" s="6"/>
      <c r="F230" s="6" t="s">
        <v>230</v>
      </c>
      <c r="G230" s="6"/>
      <c r="H230" s="6"/>
      <c r="I230" s="14">
        <v>29174</v>
      </c>
      <c r="J230" s="8"/>
      <c r="K230" s="14">
        <v>29173.69</v>
      </c>
      <c r="L230" s="8"/>
      <c r="M230" s="14">
        <f t="shared" si="8"/>
        <v>0.31</v>
      </c>
      <c r="N230" s="8"/>
    </row>
    <row r="231" spans="1:14" ht="30" customHeight="1" outlineLevel="1" thickBot="1">
      <c r="A231" s="21"/>
      <c r="B231" s="21"/>
      <c r="C231" s="21"/>
      <c r="D231" s="21"/>
      <c r="E231" s="21" t="s">
        <v>231</v>
      </c>
      <c r="F231" s="21"/>
      <c r="G231" s="21"/>
      <c r="H231" s="21"/>
      <c r="I231" s="22">
        <f>ROUND(SUM(I227:I230),5)</f>
        <v>34842.730000000003</v>
      </c>
      <c r="J231" s="21"/>
      <c r="K231" s="22">
        <f>ROUND(SUM(K227:K230),5)</f>
        <v>33857.620000000003</v>
      </c>
      <c r="L231" s="21"/>
      <c r="M231" s="22">
        <f t="shared" si="8"/>
        <v>985.11</v>
      </c>
      <c r="N231" s="8"/>
    </row>
    <row r="232" spans="1:14" ht="30" hidden="1" customHeight="1" outlineLevel="1" thickBot="1">
      <c r="A232" s="6"/>
      <c r="B232" s="6"/>
      <c r="C232" s="6"/>
      <c r="D232" s="6"/>
      <c r="E232" s="6" t="s">
        <v>232</v>
      </c>
      <c r="F232" s="6"/>
      <c r="G232" s="6"/>
      <c r="H232" s="6"/>
      <c r="I232" s="15">
        <v>-0.15</v>
      </c>
      <c r="J232" s="8"/>
      <c r="K232" s="15">
        <v>35</v>
      </c>
      <c r="L232" s="8"/>
      <c r="M232" s="15">
        <f t="shared" si="8"/>
        <v>-35.15</v>
      </c>
      <c r="N232" s="8"/>
    </row>
    <row r="233" spans="1:14" ht="17.25" collapsed="1" thickBot="1">
      <c r="A233" s="19"/>
      <c r="B233" s="19"/>
      <c r="C233" s="19"/>
      <c r="D233" s="19" t="s">
        <v>233</v>
      </c>
      <c r="E233" s="19"/>
      <c r="F233" s="19"/>
      <c r="G233" s="19"/>
      <c r="H233" s="19"/>
      <c r="I233" s="20">
        <f>ROUND(I52+I91+I122+I150+I166+I185+I201+I211+I226+SUM(I231:I232),5)</f>
        <v>1891207.53</v>
      </c>
      <c r="J233" s="19"/>
      <c r="K233" s="20">
        <f>ROUND(K52+K91+K122+K150+K166+K185+K201+K211+K226+SUM(K231:K232),5)</f>
        <v>1752078.27</v>
      </c>
      <c r="L233" s="19"/>
      <c r="M233" s="20">
        <f t="shared" si="8"/>
        <v>139129.26</v>
      </c>
      <c r="N233" s="8"/>
    </row>
    <row r="234" spans="1:14" ht="30" customHeight="1">
      <c r="A234" s="19"/>
      <c r="B234" s="19" t="s">
        <v>234</v>
      </c>
      <c r="C234" s="19"/>
      <c r="D234" s="19"/>
      <c r="E234" s="19"/>
      <c r="F234" s="19"/>
      <c r="G234" s="19"/>
      <c r="H234" s="19"/>
      <c r="I234" s="23">
        <f>ROUND(I3+I51-I233,5)</f>
        <v>295525.08</v>
      </c>
      <c r="J234" s="19"/>
      <c r="K234" s="23">
        <f>ROUND(K3+K51-K233,5)</f>
        <v>467782.19</v>
      </c>
      <c r="L234" s="19"/>
      <c r="M234" s="23">
        <f t="shared" si="8"/>
        <v>-172257.11</v>
      </c>
      <c r="N234" s="8"/>
    </row>
    <row r="235" spans="1:14" ht="30" customHeight="1" outlineLevel="1">
      <c r="A235" s="6"/>
      <c r="B235" s="6" t="s">
        <v>235</v>
      </c>
      <c r="C235" s="6"/>
      <c r="D235" s="6"/>
      <c r="E235" s="6"/>
      <c r="F235" s="6"/>
      <c r="G235" s="6"/>
      <c r="H235" s="6"/>
      <c r="I235" s="13"/>
      <c r="J235" s="8"/>
      <c r="K235" s="13"/>
      <c r="L235" s="8"/>
      <c r="M235" s="13"/>
      <c r="N235" s="8"/>
    </row>
    <row r="236" spans="1:14" outlineLevel="2">
      <c r="A236" s="6"/>
      <c r="B236" s="6"/>
      <c r="C236" s="6" t="s">
        <v>236</v>
      </c>
      <c r="D236" s="6"/>
      <c r="E236" s="6"/>
      <c r="F236" s="6"/>
      <c r="G236" s="6"/>
      <c r="H236" s="6"/>
      <c r="I236" s="13"/>
      <c r="J236" s="8"/>
      <c r="K236" s="13"/>
      <c r="L236" s="8"/>
      <c r="M236" s="13"/>
      <c r="N236" s="8"/>
    </row>
    <row r="237" spans="1:14" outlineLevel="3">
      <c r="A237" s="6"/>
      <c r="B237" s="6"/>
      <c r="C237" s="6"/>
      <c r="D237" s="6" t="s">
        <v>237</v>
      </c>
      <c r="E237" s="6"/>
      <c r="F237" s="6"/>
      <c r="G237" s="6"/>
      <c r="H237" s="6"/>
      <c r="I237" s="13"/>
      <c r="J237" s="8"/>
      <c r="K237" s="13"/>
      <c r="L237" s="8"/>
      <c r="M237" s="13"/>
      <c r="N237" s="8"/>
    </row>
    <row r="238" spans="1:14" outlineLevel="3">
      <c r="A238" s="6"/>
      <c r="B238" s="6"/>
      <c r="C238" s="6"/>
      <c r="D238" s="6"/>
      <c r="E238" s="6" t="s">
        <v>238</v>
      </c>
      <c r="F238" s="6"/>
      <c r="G238" s="6"/>
      <c r="H238" s="6"/>
      <c r="I238" s="13">
        <v>0</v>
      </c>
      <c r="J238" s="8"/>
      <c r="K238" s="13">
        <v>46227.5</v>
      </c>
      <c r="L238" s="8"/>
      <c r="M238" s="13">
        <f t="shared" ref="M238:M244" si="9">ROUND((I238-K238),5)</f>
        <v>-46227.5</v>
      </c>
      <c r="N238" s="8"/>
    </row>
    <row r="239" spans="1:14" outlineLevel="3">
      <c r="A239" s="6"/>
      <c r="B239" s="6"/>
      <c r="C239" s="6"/>
      <c r="D239" s="6"/>
      <c r="E239" s="6" t="s">
        <v>239</v>
      </c>
      <c r="F239" s="6"/>
      <c r="G239" s="6"/>
      <c r="H239" s="6"/>
      <c r="I239" s="13">
        <v>0</v>
      </c>
      <c r="J239" s="8"/>
      <c r="K239" s="13">
        <v>-46227.5</v>
      </c>
      <c r="L239" s="8"/>
      <c r="M239" s="13">
        <f t="shared" si="9"/>
        <v>46227.5</v>
      </c>
      <c r="N239" s="8"/>
    </row>
    <row r="240" spans="1:14" outlineLevel="3">
      <c r="A240" s="6"/>
      <c r="B240" s="6"/>
      <c r="C240" s="6"/>
      <c r="D240" s="6"/>
      <c r="E240" s="6" t="s">
        <v>240</v>
      </c>
      <c r="F240" s="6"/>
      <c r="G240" s="6"/>
      <c r="H240" s="6"/>
      <c r="I240" s="13">
        <v>0</v>
      </c>
      <c r="J240" s="8"/>
      <c r="K240" s="13">
        <v>26123.29</v>
      </c>
      <c r="L240" s="8"/>
      <c r="M240" s="13">
        <f t="shared" si="9"/>
        <v>-26123.29</v>
      </c>
      <c r="N240" s="8"/>
    </row>
    <row r="241" spans="1:14" outlineLevel="3">
      <c r="A241" s="6"/>
      <c r="B241" s="6"/>
      <c r="C241" s="6"/>
      <c r="D241" s="6"/>
      <c r="E241" s="6" t="s">
        <v>241</v>
      </c>
      <c r="F241" s="6"/>
      <c r="G241" s="6"/>
      <c r="H241" s="6"/>
      <c r="I241" s="13">
        <v>-26123.29</v>
      </c>
      <c r="J241" s="8"/>
      <c r="K241" s="13">
        <v>-26123.29</v>
      </c>
      <c r="L241" s="8"/>
      <c r="M241" s="13">
        <f t="shared" si="9"/>
        <v>0</v>
      </c>
      <c r="N241" s="8"/>
    </row>
    <row r="242" spans="1:14" outlineLevel="3">
      <c r="A242" s="6"/>
      <c r="B242" s="6"/>
      <c r="C242" s="6"/>
      <c r="D242" s="6"/>
      <c r="E242" s="6" t="s">
        <v>242</v>
      </c>
      <c r="F242" s="6"/>
      <c r="G242" s="6"/>
      <c r="H242" s="6"/>
      <c r="I242" s="13">
        <v>645.75</v>
      </c>
      <c r="J242" s="8"/>
      <c r="K242" s="13">
        <v>0</v>
      </c>
      <c r="L242" s="8"/>
      <c r="M242" s="13">
        <f t="shared" si="9"/>
        <v>645.75</v>
      </c>
      <c r="N242" s="8"/>
    </row>
    <row r="243" spans="1:14" ht="17.25" outlineLevel="3" thickBot="1">
      <c r="A243" s="6"/>
      <c r="B243" s="6"/>
      <c r="C243" s="6"/>
      <c r="D243" s="6"/>
      <c r="E243" s="6" t="s">
        <v>243</v>
      </c>
      <c r="F243" s="6"/>
      <c r="G243" s="6"/>
      <c r="H243" s="6"/>
      <c r="I243" s="14">
        <v>-27259.439999999999</v>
      </c>
      <c r="J243" s="8"/>
      <c r="K243" s="14">
        <v>0</v>
      </c>
      <c r="L243" s="8"/>
      <c r="M243" s="14">
        <f t="shared" si="9"/>
        <v>-27259.439999999999</v>
      </c>
      <c r="N243" s="8"/>
    </row>
    <row r="244" spans="1:14" outlineLevel="2">
      <c r="A244" s="6"/>
      <c r="B244" s="6"/>
      <c r="C244" s="6"/>
      <c r="D244" s="6" t="s">
        <v>244</v>
      </c>
      <c r="E244" s="6"/>
      <c r="F244" s="6"/>
      <c r="G244" s="6"/>
      <c r="H244" s="6"/>
      <c r="I244" s="13">
        <f>ROUND(SUM(I237:I243),5)</f>
        <v>-52736.98</v>
      </c>
      <c r="J244" s="8"/>
      <c r="K244" s="13">
        <f>ROUND(SUM(K237:K243),5)</f>
        <v>0</v>
      </c>
      <c r="L244" s="8"/>
      <c r="M244" s="13">
        <f t="shared" si="9"/>
        <v>-52736.98</v>
      </c>
      <c r="N244" s="8"/>
    </row>
    <row r="245" spans="1:14" ht="30" customHeight="1" outlineLevel="3">
      <c r="A245" s="6"/>
      <c r="B245" s="6"/>
      <c r="C245" s="6"/>
      <c r="D245" s="6" t="s">
        <v>245</v>
      </c>
      <c r="E245" s="6"/>
      <c r="F245" s="6"/>
      <c r="G245" s="6"/>
      <c r="H245" s="6"/>
      <c r="I245" s="13"/>
      <c r="J245" s="8"/>
      <c r="K245" s="13"/>
      <c r="L245" s="8"/>
      <c r="M245" s="13"/>
      <c r="N245" s="8"/>
    </row>
    <row r="246" spans="1:14" outlineLevel="3">
      <c r="A246" s="6"/>
      <c r="B246" s="6"/>
      <c r="C246" s="6"/>
      <c r="D246" s="6"/>
      <c r="E246" s="6" t="s">
        <v>246</v>
      </c>
      <c r="F246" s="6"/>
      <c r="G246" s="6"/>
      <c r="H246" s="6"/>
      <c r="I246" s="13">
        <v>5225</v>
      </c>
      <c r="J246" s="8"/>
      <c r="K246" s="13">
        <v>6340</v>
      </c>
      <c r="L246" s="8"/>
      <c r="M246" s="13">
        <f t="shared" ref="M246:M256" si="10">ROUND((I246-K246),5)</f>
        <v>-1115</v>
      </c>
      <c r="N246" s="8"/>
    </row>
    <row r="247" spans="1:14" outlineLevel="3">
      <c r="A247" s="6"/>
      <c r="B247" s="6"/>
      <c r="C247" s="6"/>
      <c r="D247" s="6"/>
      <c r="E247" s="6" t="s">
        <v>247</v>
      </c>
      <c r="F247" s="6"/>
      <c r="G247" s="6"/>
      <c r="H247" s="6"/>
      <c r="I247" s="13">
        <v>-5225</v>
      </c>
      <c r="J247" s="8"/>
      <c r="K247" s="13">
        <v>-6340</v>
      </c>
      <c r="L247" s="8"/>
      <c r="M247" s="13">
        <f t="shared" si="10"/>
        <v>1115</v>
      </c>
      <c r="N247" s="8"/>
    </row>
    <row r="248" spans="1:14" outlineLevel="3">
      <c r="A248" s="6"/>
      <c r="B248" s="6"/>
      <c r="C248" s="6"/>
      <c r="D248" s="6"/>
      <c r="E248" s="6" t="s">
        <v>248</v>
      </c>
      <c r="F248" s="6"/>
      <c r="G248" s="6"/>
      <c r="H248" s="6"/>
      <c r="I248" s="13">
        <v>25092</v>
      </c>
      <c r="J248" s="8"/>
      <c r="K248" s="13">
        <v>25973.75</v>
      </c>
      <c r="L248" s="8"/>
      <c r="M248" s="13">
        <f t="shared" si="10"/>
        <v>-881.75</v>
      </c>
      <c r="N248" s="8"/>
    </row>
    <row r="249" spans="1:14" outlineLevel="3">
      <c r="A249" s="6"/>
      <c r="B249" s="6"/>
      <c r="C249" s="6"/>
      <c r="D249" s="6"/>
      <c r="E249" s="6" t="s">
        <v>249</v>
      </c>
      <c r="F249" s="6"/>
      <c r="G249" s="6"/>
      <c r="H249" s="6"/>
      <c r="I249" s="13">
        <v>-22167</v>
      </c>
      <c r="J249" s="8"/>
      <c r="K249" s="13">
        <v>-25973.75</v>
      </c>
      <c r="L249" s="8"/>
      <c r="M249" s="13">
        <f t="shared" si="10"/>
        <v>3806.75</v>
      </c>
      <c r="N249" s="8"/>
    </row>
    <row r="250" spans="1:14" outlineLevel="3">
      <c r="A250" s="6"/>
      <c r="B250" s="6"/>
      <c r="C250" s="6"/>
      <c r="D250" s="6"/>
      <c r="E250" s="6" t="s">
        <v>250</v>
      </c>
      <c r="F250" s="6"/>
      <c r="G250" s="6"/>
      <c r="H250" s="6"/>
      <c r="I250" s="13">
        <v>16942.16</v>
      </c>
      <c r="J250" s="8"/>
      <c r="K250" s="13">
        <v>17967.509999999998</v>
      </c>
      <c r="L250" s="8"/>
      <c r="M250" s="13">
        <f t="shared" si="10"/>
        <v>-1025.3499999999999</v>
      </c>
      <c r="N250" s="8"/>
    </row>
    <row r="251" spans="1:14" outlineLevel="3">
      <c r="A251" s="6"/>
      <c r="B251" s="6"/>
      <c r="C251" s="6"/>
      <c r="D251" s="6"/>
      <c r="E251" s="6" t="s">
        <v>251</v>
      </c>
      <c r="F251" s="6"/>
      <c r="G251" s="6"/>
      <c r="H251" s="6"/>
      <c r="I251" s="13">
        <v>-16942.16</v>
      </c>
      <c r="J251" s="8"/>
      <c r="K251" s="13">
        <v>-17967.509999999998</v>
      </c>
      <c r="L251" s="8"/>
      <c r="M251" s="13">
        <f t="shared" si="10"/>
        <v>1025.3499999999999</v>
      </c>
      <c r="N251" s="8"/>
    </row>
    <row r="252" spans="1:14" outlineLevel="3">
      <c r="A252" s="6"/>
      <c r="B252" s="6"/>
      <c r="C252" s="6"/>
      <c r="D252" s="6"/>
      <c r="E252" s="6" t="s">
        <v>252</v>
      </c>
      <c r="F252" s="6"/>
      <c r="G252" s="6"/>
      <c r="H252" s="6"/>
      <c r="I252" s="13">
        <v>21474.85</v>
      </c>
      <c r="J252" s="8"/>
      <c r="K252" s="13">
        <v>16083.8</v>
      </c>
      <c r="L252" s="8"/>
      <c r="M252" s="13">
        <f t="shared" si="10"/>
        <v>5391.05</v>
      </c>
      <c r="N252" s="8"/>
    </row>
    <row r="253" spans="1:14" outlineLevel="3">
      <c r="A253" s="6"/>
      <c r="B253" s="6"/>
      <c r="C253" s="6"/>
      <c r="D253" s="6"/>
      <c r="E253" s="6" t="s">
        <v>253</v>
      </c>
      <c r="F253" s="6"/>
      <c r="G253" s="6"/>
      <c r="H253" s="6"/>
      <c r="I253" s="13">
        <v>-21474.85</v>
      </c>
      <c r="J253" s="8"/>
      <c r="K253" s="13">
        <v>-16083.8</v>
      </c>
      <c r="L253" s="8"/>
      <c r="M253" s="13">
        <f t="shared" si="10"/>
        <v>-5391.05</v>
      </c>
      <c r="N253" s="8"/>
    </row>
    <row r="254" spans="1:14" outlineLevel="3">
      <c r="A254" s="6"/>
      <c r="B254" s="6"/>
      <c r="C254" s="6"/>
      <c r="D254" s="6"/>
      <c r="E254" s="6" t="s">
        <v>254</v>
      </c>
      <c r="F254" s="6"/>
      <c r="G254" s="6"/>
      <c r="H254" s="6"/>
      <c r="I254" s="13">
        <v>8824.93</v>
      </c>
      <c r="J254" s="8"/>
      <c r="K254" s="13">
        <v>0</v>
      </c>
      <c r="L254" s="8"/>
      <c r="M254" s="13">
        <f t="shared" si="10"/>
        <v>8824.93</v>
      </c>
      <c r="N254" s="8"/>
    </row>
    <row r="255" spans="1:14" ht="17.25" outlineLevel="3" thickBot="1">
      <c r="A255" s="6"/>
      <c r="B255" s="6"/>
      <c r="C255" s="6"/>
      <c r="D255" s="6"/>
      <c r="E255" s="6" t="s">
        <v>255</v>
      </c>
      <c r="F255" s="6"/>
      <c r="G255" s="6"/>
      <c r="H255" s="6"/>
      <c r="I255" s="14">
        <v>-8824.93</v>
      </c>
      <c r="J255" s="8"/>
      <c r="K255" s="14">
        <v>0</v>
      </c>
      <c r="L255" s="8"/>
      <c r="M255" s="14">
        <f t="shared" si="10"/>
        <v>-8824.93</v>
      </c>
      <c r="N255" s="8"/>
    </row>
    <row r="256" spans="1:14" outlineLevel="2">
      <c r="A256" s="6"/>
      <c r="B256" s="6"/>
      <c r="C256" s="6"/>
      <c r="D256" s="6" t="s">
        <v>256</v>
      </c>
      <c r="E256" s="6"/>
      <c r="F256" s="6"/>
      <c r="G256" s="6"/>
      <c r="H256" s="6"/>
      <c r="I256" s="13">
        <f>ROUND(SUM(I245:I255),5)</f>
        <v>2925</v>
      </c>
      <c r="J256" s="8"/>
      <c r="K256" s="13">
        <f>ROUND(SUM(K245:K255),5)</f>
        <v>0</v>
      </c>
      <c r="L256" s="8"/>
      <c r="M256" s="13">
        <f t="shared" si="10"/>
        <v>2925</v>
      </c>
      <c r="N256" s="8"/>
    </row>
    <row r="257" spans="1:14" ht="30" customHeight="1" outlineLevel="3">
      <c r="A257" s="6"/>
      <c r="B257" s="6"/>
      <c r="C257" s="6"/>
      <c r="D257" s="6" t="s">
        <v>257</v>
      </c>
      <c r="E257" s="6"/>
      <c r="F257" s="6"/>
      <c r="G257" s="6"/>
      <c r="H257" s="6"/>
      <c r="I257" s="13"/>
      <c r="J257" s="8"/>
      <c r="K257" s="13"/>
      <c r="L257" s="8"/>
      <c r="M257" s="13"/>
      <c r="N257" s="8"/>
    </row>
    <row r="258" spans="1:14" outlineLevel="3">
      <c r="A258" s="6"/>
      <c r="B258" s="6"/>
      <c r="C258" s="6"/>
      <c r="D258" s="6"/>
      <c r="E258" s="6" t="s">
        <v>258</v>
      </c>
      <c r="F258" s="6"/>
      <c r="G258" s="6"/>
      <c r="H258" s="6"/>
      <c r="I258" s="13">
        <v>16116</v>
      </c>
      <c r="J258" s="8"/>
      <c r="K258" s="13">
        <v>13453.08</v>
      </c>
      <c r="L258" s="8"/>
      <c r="M258" s="13">
        <f t="shared" ref="M258:M263" si="11">ROUND((I258-K258),5)</f>
        <v>2662.92</v>
      </c>
      <c r="N258" s="8"/>
    </row>
    <row r="259" spans="1:14" outlineLevel="3">
      <c r="A259" s="6"/>
      <c r="B259" s="6"/>
      <c r="C259" s="6"/>
      <c r="D259" s="6"/>
      <c r="E259" s="6" t="s">
        <v>259</v>
      </c>
      <c r="F259" s="6"/>
      <c r="G259" s="6"/>
      <c r="H259" s="6"/>
      <c r="I259" s="13">
        <v>-16116</v>
      </c>
      <c r="J259" s="8"/>
      <c r="K259" s="13">
        <v>-13453.08</v>
      </c>
      <c r="L259" s="8"/>
      <c r="M259" s="13">
        <f t="shared" si="11"/>
        <v>-2662.92</v>
      </c>
      <c r="N259" s="8"/>
    </row>
    <row r="260" spans="1:14" outlineLevel="3">
      <c r="A260" s="6"/>
      <c r="B260" s="6"/>
      <c r="C260" s="6"/>
      <c r="D260" s="6"/>
      <c r="E260" s="6" t="s">
        <v>260</v>
      </c>
      <c r="F260" s="6"/>
      <c r="G260" s="6"/>
      <c r="H260" s="6"/>
      <c r="I260" s="13">
        <v>0</v>
      </c>
      <c r="J260" s="8"/>
      <c r="K260" s="13">
        <v>2739.15</v>
      </c>
      <c r="L260" s="8"/>
      <c r="M260" s="13">
        <f t="shared" si="11"/>
        <v>-2739.15</v>
      </c>
      <c r="N260" s="8"/>
    </row>
    <row r="261" spans="1:14" outlineLevel="3">
      <c r="A261" s="6"/>
      <c r="B261" s="6"/>
      <c r="C261" s="6"/>
      <c r="D261" s="6"/>
      <c r="E261" s="6" t="s">
        <v>261</v>
      </c>
      <c r="F261" s="6"/>
      <c r="G261" s="6"/>
      <c r="H261" s="6"/>
      <c r="I261" s="13">
        <v>0</v>
      </c>
      <c r="J261" s="8"/>
      <c r="K261" s="13">
        <v>-2739.15</v>
      </c>
      <c r="L261" s="8"/>
      <c r="M261" s="13">
        <f t="shared" si="11"/>
        <v>2739.15</v>
      </c>
      <c r="N261" s="8"/>
    </row>
    <row r="262" spans="1:14" ht="17.25" outlineLevel="3" thickBot="1">
      <c r="A262" s="6"/>
      <c r="B262" s="6"/>
      <c r="C262" s="6"/>
      <c r="D262" s="6"/>
      <c r="E262" s="6" t="s">
        <v>262</v>
      </c>
      <c r="F262" s="6"/>
      <c r="G262" s="6"/>
      <c r="H262" s="6"/>
      <c r="I262" s="14">
        <v>-8500</v>
      </c>
      <c r="J262" s="8"/>
      <c r="K262" s="14">
        <v>0</v>
      </c>
      <c r="L262" s="8"/>
      <c r="M262" s="14">
        <f t="shared" si="11"/>
        <v>-8500</v>
      </c>
      <c r="N262" s="8"/>
    </row>
    <row r="263" spans="1:14" outlineLevel="2">
      <c r="A263" s="6"/>
      <c r="B263" s="6"/>
      <c r="C263" s="6"/>
      <c r="D263" s="6" t="s">
        <v>263</v>
      </c>
      <c r="E263" s="6"/>
      <c r="F263" s="6"/>
      <c r="G263" s="6"/>
      <c r="H263" s="6"/>
      <c r="I263" s="13">
        <f>ROUND(SUM(I257:I262),5)</f>
        <v>-8500</v>
      </c>
      <c r="J263" s="8"/>
      <c r="K263" s="13">
        <f>ROUND(SUM(K257:K262),5)</f>
        <v>0</v>
      </c>
      <c r="L263" s="8"/>
      <c r="M263" s="13">
        <f t="shared" si="11"/>
        <v>-8500</v>
      </c>
      <c r="N263" s="8"/>
    </row>
    <row r="264" spans="1:14" ht="30" customHeight="1" outlineLevel="3">
      <c r="A264" s="6"/>
      <c r="B264" s="6"/>
      <c r="C264" s="6"/>
      <c r="D264" s="6" t="s">
        <v>264</v>
      </c>
      <c r="E264" s="6"/>
      <c r="F264" s="6"/>
      <c r="G264" s="6"/>
      <c r="H264" s="6"/>
      <c r="I264" s="13"/>
      <c r="J264" s="8"/>
      <c r="K264" s="13"/>
      <c r="L264" s="8"/>
      <c r="M264" s="13"/>
      <c r="N264" s="8"/>
    </row>
    <row r="265" spans="1:14" outlineLevel="3">
      <c r="A265" s="6"/>
      <c r="B265" s="6"/>
      <c r="C265" s="6"/>
      <c r="D265" s="6"/>
      <c r="E265" s="6" t="s">
        <v>265</v>
      </c>
      <c r="F265" s="6"/>
      <c r="G265" s="6"/>
      <c r="H265" s="6"/>
      <c r="I265" s="13">
        <v>7044.1</v>
      </c>
      <c r="J265" s="8"/>
      <c r="K265" s="13">
        <v>0</v>
      </c>
      <c r="L265" s="8"/>
      <c r="M265" s="13">
        <f>ROUND((I265-K265),5)</f>
        <v>7044.1</v>
      </c>
      <c r="N265" s="8"/>
    </row>
    <row r="266" spans="1:14" ht="17.25" outlineLevel="3" thickBot="1">
      <c r="A266" s="6"/>
      <c r="B266" s="6"/>
      <c r="C266" s="6"/>
      <c r="D266" s="6"/>
      <c r="E266" s="6" t="s">
        <v>266</v>
      </c>
      <c r="F266" s="6"/>
      <c r="G266" s="6"/>
      <c r="H266" s="6"/>
      <c r="I266" s="15">
        <v>-7044.1</v>
      </c>
      <c r="J266" s="8"/>
      <c r="K266" s="15">
        <v>0</v>
      </c>
      <c r="L266" s="8"/>
      <c r="M266" s="15">
        <f>ROUND((I266-K266),5)</f>
        <v>-7044.1</v>
      </c>
      <c r="N266" s="8"/>
    </row>
    <row r="267" spans="1:14" ht="17.25" outlineLevel="2" thickBot="1">
      <c r="A267" s="6"/>
      <c r="B267" s="6"/>
      <c r="C267" s="6"/>
      <c r="D267" s="6" t="s">
        <v>267</v>
      </c>
      <c r="E267" s="6"/>
      <c r="F267" s="6"/>
      <c r="G267" s="6"/>
      <c r="H267" s="6"/>
      <c r="I267" s="17">
        <f>ROUND(SUM(I264:I266),5)</f>
        <v>0</v>
      </c>
      <c r="J267" s="8"/>
      <c r="K267" s="17">
        <f>ROUND(SUM(K264:K266),5)</f>
        <v>0</v>
      </c>
      <c r="L267" s="8"/>
      <c r="M267" s="17">
        <f>ROUND((I267-K267),5)</f>
        <v>0</v>
      </c>
      <c r="N267" s="8"/>
    </row>
    <row r="268" spans="1:14" ht="30" customHeight="1" outlineLevel="1">
      <c r="A268" s="6"/>
      <c r="B268" s="6"/>
      <c r="C268" s="6" t="s">
        <v>268</v>
      </c>
      <c r="D268" s="6"/>
      <c r="E268" s="6"/>
      <c r="F268" s="6"/>
      <c r="G268" s="6"/>
      <c r="H268" s="6"/>
      <c r="I268" s="13">
        <f>ROUND(I236+I244+I256+I263+I267,5)</f>
        <v>-58311.98</v>
      </c>
      <c r="J268" s="8"/>
      <c r="K268" s="13">
        <f>ROUND(K236+K244+K256+K263+K267,5)</f>
        <v>0</v>
      </c>
      <c r="L268" s="8"/>
      <c r="M268" s="13">
        <f>ROUND((I268-K268),5)</f>
        <v>-58311.98</v>
      </c>
      <c r="N268" s="8"/>
    </row>
    <row r="269" spans="1:14" ht="30" customHeight="1" outlineLevel="2">
      <c r="A269" s="6"/>
      <c r="B269" s="6"/>
      <c r="C269" s="6" t="s">
        <v>269</v>
      </c>
      <c r="D269" s="6"/>
      <c r="E269" s="6"/>
      <c r="F269" s="6"/>
      <c r="G269" s="6"/>
      <c r="H269" s="6"/>
      <c r="I269" s="13"/>
      <c r="J269" s="8"/>
      <c r="K269" s="13"/>
      <c r="L269" s="8"/>
      <c r="M269" s="13"/>
      <c r="N269" s="8"/>
    </row>
    <row r="270" spans="1:14" outlineLevel="2">
      <c r="A270" s="6"/>
      <c r="B270" s="6"/>
      <c r="C270" s="6"/>
      <c r="D270" s="6" t="s">
        <v>270</v>
      </c>
      <c r="E270" s="6"/>
      <c r="F270" s="6"/>
      <c r="G270" s="6"/>
      <c r="H270" s="6"/>
      <c r="I270" s="13">
        <v>50592</v>
      </c>
      <c r="J270" s="8"/>
      <c r="K270" s="13">
        <v>0</v>
      </c>
      <c r="L270" s="8"/>
      <c r="M270" s="13">
        <f t="shared" ref="M270:M281" si="12">ROUND((I270-K270),5)</f>
        <v>50592</v>
      </c>
      <c r="N270" s="8"/>
    </row>
    <row r="271" spans="1:14" outlineLevel="2">
      <c r="A271" s="6"/>
      <c r="B271" s="6"/>
      <c r="C271" s="6"/>
      <c r="D271" s="6" t="s">
        <v>271</v>
      </c>
      <c r="E271" s="6"/>
      <c r="F271" s="6"/>
      <c r="G271" s="6"/>
      <c r="H271" s="6"/>
      <c r="I271" s="13">
        <v>3654.69</v>
      </c>
      <c r="J271" s="8"/>
      <c r="K271" s="13">
        <v>0</v>
      </c>
      <c r="L271" s="8"/>
      <c r="M271" s="13">
        <f t="shared" si="12"/>
        <v>3654.69</v>
      </c>
      <c r="N271" s="8"/>
    </row>
    <row r="272" spans="1:14" outlineLevel="2">
      <c r="A272" s="6"/>
      <c r="B272" s="6"/>
      <c r="C272" s="6"/>
      <c r="D272" s="6" t="s">
        <v>272</v>
      </c>
      <c r="E272" s="6"/>
      <c r="F272" s="6"/>
      <c r="G272" s="6"/>
      <c r="H272" s="6"/>
      <c r="I272" s="13">
        <v>1837</v>
      </c>
      <c r="J272" s="8"/>
      <c r="K272" s="13">
        <v>61203.9</v>
      </c>
      <c r="L272" s="8"/>
      <c r="M272" s="13">
        <f t="shared" si="12"/>
        <v>-59366.9</v>
      </c>
      <c r="N272" s="8"/>
    </row>
    <row r="273" spans="1:14" outlineLevel="2">
      <c r="A273" s="6"/>
      <c r="B273" s="6"/>
      <c r="C273" s="6"/>
      <c r="D273" s="6" t="s">
        <v>273</v>
      </c>
      <c r="E273" s="6"/>
      <c r="F273" s="6"/>
      <c r="G273" s="6"/>
      <c r="H273" s="6"/>
      <c r="I273" s="13">
        <v>-82134.73</v>
      </c>
      <c r="J273" s="8"/>
      <c r="K273" s="13">
        <v>0</v>
      </c>
      <c r="L273" s="8"/>
      <c r="M273" s="13">
        <f t="shared" si="12"/>
        <v>-82134.73</v>
      </c>
      <c r="N273" s="8"/>
    </row>
    <row r="274" spans="1:14" outlineLevel="2">
      <c r="A274" s="6"/>
      <c r="B274" s="6"/>
      <c r="C274" s="6"/>
      <c r="D274" s="6" t="s">
        <v>274</v>
      </c>
      <c r="E274" s="6"/>
      <c r="F274" s="6"/>
      <c r="G274" s="6"/>
      <c r="H274" s="6"/>
      <c r="I274" s="13">
        <v>34344.639999999999</v>
      </c>
      <c r="J274" s="8"/>
      <c r="K274" s="13">
        <v>0</v>
      </c>
      <c r="L274" s="8"/>
      <c r="M274" s="13">
        <f t="shared" si="12"/>
        <v>34344.639999999999</v>
      </c>
      <c r="N274" s="8"/>
    </row>
    <row r="275" spans="1:14" outlineLevel="2">
      <c r="A275" s="6"/>
      <c r="B275" s="6"/>
      <c r="C275" s="6"/>
      <c r="D275" s="6" t="s">
        <v>275</v>
      </c>
      <c r="E275" s="6"/>
      <c r="F275" s="6"/>
      <c r="G275" s="6"/>
      <c r="H275" s="6"/>
      <c r="I275" s="13">
        <v>-9071</v>
      </c>
      <c r="J275" s="8"/>
      <c r="K275" s="13">
        <v>0</v>
      </c>
      <c r="L275" s="8"/>
      <c r="M275" s="13">
        <f t="shared" si="12"/>
        <v>-9071</v>
      </c>
      <c r="N275" s="8"/>
    </row>
    <row r="276" spans="1:14" outlineLevel="2">
      <c r="A276" s="6"/>
      <c r="B276" s="6"/>
      <c r="C276" s="6"/>
      <c r="D276" s="6" t="s">
        <v>276</v>
      </c>
      <c r="E276" s="6"/>
      <c r="F276" s="6"/>
      <c r="G276" s="6"/>
      <c r="H276" s="6"/>
      <c r="I276" s="13">
        <v>-14664</v>
      </c>
      <c r="J276" s="8"/>
      <c r="K276" s="13">
        <v>0</v>
      </c>
      <c r="L276" s="8"/>
      <c r="M276" s="13">
        <f t="shared" si="12"/>
        <v>-14664</v>
      </c>
      <c r="N276" s="8"/>
    </row>
    <row r="277" spans="1:14" outlineLevel="2">
      <c r="A277" s="6"/>
      <c r="B277" s="6"/>
      <c r="C277" s="6"/>
      <c r="D277" s="6" t="s">
        <v>277</v>
      </c>
      <c r="E277" s="6"/>
      <c r="F277" s="6"/>
      <c r="G277" s="6"/>
      <c r="H277" s="6"/>
      <c r="I277" s="13">
        <v>-38859</v>
      </c>
      <c r="J277" s="8"/>
      <c r="K277" s="13">
        <v>0</v>
      </c>
      <c r="L277" s="8"/>
      <c r="M277" s="13">
        <f t="shared" si="12"/>
        <v>-38859</v>
      </c>
      <c r="N277" s="8"/>
    </row>
    <row r="278" spans="1:14" ht="17.25" outlineLevel="2" thickBot="1">
      <c r="A278" s="6"/>
      <c r="B278" s="6"/>
      <c r="C278" s="6"/>
      <c r="D278" s="6" t="s">
        <v>278</v>
      </c>
      <c r="E278" s="6"/>
      <c r="F278" s="6"/>
      <c r="G278" s="6"/>
      <c r="H278" s="6"/>
      <c r="I278" s="15">
        <v>-27420.799999999999</v>
      </c>
      <c r="J278" s="8"/>
      <c r="K278" s="15">
        <v>0</v>
      </c>
      <c r="L278" s="8"/>
      <c r="M278" s="15">
        <f t="shared" si="12"/>
        <v>-27420.799999999999</v>
      </c>
      <c r="N278" s="8"/>
    </row>
    <row r="279" spans="1:14" ht="17.25" outlineLevel="1" thickBot="1">
      <c r="A279" s="6"/>
      <c r="B279" s="6"/>
      <c r="C279" s="6" t="s">
        <v>279</v>
      </c>
      <c r="D279" s="6"/>
      <c r="E279" s="6"/>
      <c r="F279" s="6"/>
      <c r="G279" s="6"/>
      <c r="H279" s="6"/>
      <c r="I279" s="16">
        <f>ROUND(SUM(I269:I278),5)</f>
        <v>-81721.2</v>
      </c>
      <c r="J279" s="8"/>
      <c r="K279" s="16">
        <f>ROUND(SUM(K269:K278),5)</f>
        <v>61203.9</v>
      </c>
      <c r="L279" s="8"/>
      <c r="M279" s="16">
        <f t="shared" si="12"/>
        <v>-142925.1</v>
      </c>
      <c r="N279" s="8"/>
    </row>
    <row r="280" spans="1:14" ht="30" customHeight="1" thickBot="1">
      <c r="A280" s="6"/>
      <c r="B280" s="6" t="s">
        <v>280</v>
      </c>
      <c r="C280" s="6"/>
      <c r="D280" s="6"/>
      <c r="E280" s="6"/>
      <c r="F280" s="6"/>
      <c r="G280" s="6"/>
      <c r="H280" s="6"/>
      <c r="I280" s="16">
        <f>ROUND(I235+I268-I279,5)</f>
        <v>23409.22</v>
      </c>
      <c r="J280" s="8"/>
      <c r="K280" s="16">
        <f>ROUND(K235+K268-K279,5)</f>
        <v>-61203.9</v>
      </c>
      <c r="L280" s="8"/>
      <c r="M280" s="16">
        <f t="shared" si="12"/>
        <v>84613.119999999995</v>
      </c>
      <c r="N280" s="8"/>
    </row>
    <row r="281" spans="1:14" s="9" customFormat="1" ht="30" customHeight="1" thickBot="1">
      <c r="A281" s="19" t="s">
        <v>281</v>
      </c>
      <c r="B281" s="19"/>
      <c r="C281" s="19"/>
      <c r="D281" s="19"/>
      <c r="E281" s="19"/>
      <c r="F281" s="19"/>
      <c r="G281" s="19"/>
      <c r="H281" s="19"/>
      <c r="I281" s="24">
        <f>ROUND(I234+I280,5)</f>
        <v>318934.3</v>
      </c>
      <c r="J281" s="19"/>
      <c r="K281" s="24">
        <f>ROUND(K234+K280,5)</f>
        <v>406578.29</v>
      </c>
      <c r="L281" s="19"/>
      <c r="M281" s="24">
        <f t="shared" si="12"/>
        <v>-87643.99</v>
      </c>
      <c r="N281" s="6"/>
    </row>
    <row r="282" spans="1:14" ht="17.25" thickTop="1"/>
  </sheetData>
  <pageMargins left="0.2" right="0.2" top="0.75" bottom="0.35" header="0.25" footer="0.15"/>
  <pageSetup scale="88" orientation="portrait" r:id="rId1"/>
  <headerFooter>
    <oddHeader>&amp;L&amp;"Arial,Bold"&amp;8&amp;D
&amp;T&amp;C&amp;"Arial,Bold"&amp;12 Town of Dewey Beach
&amp;14 Profit &amp;&amp; Loss Prev Year Comparison
&amp;10 April through October 2014</oddHeader>
    <oddFooter>&amp;R&amp;"Arial,Bold"&amp;8 Page &amp;P of &amp;N</oddFooter>
  </headerFooter>
  <rowBreaks count="1" manualBreakCount="1">
    <brk id="2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McCloskey</dc:creator>
  <cp:lastModifiedBy>Nancy McCloskey</cp:lastModifiedBy>
  <cp:lastPrinted>2014-11-18T18:23:43Z</cp:lastPrinted>
  <dcterms:created xsi:type="dcterms:W3CDTF">2014-10-17T16:11:30Z</dcterms:created>
  <dcterms:modified xsi:type="dcterms:W3CDTF">2014-11-18T18:23:57Z</dcterms:modified>
</cp:coreProperties>
</file>