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Sheet1!$G:$N,Sheet1!$1:$2</definedName>
  </definedNames>
  <calcPr calcId="125725"/>
</workbook>
</file>

<file path=xl/calcChain.xml><?xml version="1.0" encoding="utf-8"?>
<calcChain xmlns="http://schemas.openxmlformats.org/spreadsheetml/2006/main">
  <c r="S272" i="1"/>
  <c r="S271"/>
  <c r="S270"/>
  <c r="S269"/>
  <c r="S268"/>
  <c r="S267"/>
  <c r="S266"/>
  <c r="S265"/>
  <c r="S264"/>
  <c r="S263"/>
  <c r="S259"/>
  <c r="S258"/>
  <c r="S255"/>
  <c r="S254"/>
  <c r="S253"/>
  <c r="S252"/>
  <c r="S249"/>
  <c r="S248"/>
  <c r="S247"/>
  <c r="S246"/>
  <c r="S245"/>
  <c r="S244"/>
  <c r="S243"/>
  <c r="S242"/>
  <c r="S239"/>
  <c r="S238"/>
  <c r="S237"/>
  <c r="S230"/>
  <c r="S229"/>
  <c r="S228"/>
  <c r="S227"/>
  <c r="S226"/>
  <c r="S225"/>
  <c r="S224"/>
  <c r="S219"/>
  <c r="S218"/>
  <c r="S215"/>
  <c r="S214"/>
  <c r="S212"/>
  <c r="S211"/>
  <c r="S210"/>
  <c r="S205"/>
  <c r="S204"/>
  <c r="S201"/>
  <c r="S200"/>
  <c r="S198"/>
  <c r="S194"/>
  <c r="S191"/>
  <c r="S190"/>
  <c r="S189"/>
  <c r="S186"/>
  <c r="S185"/>
  <c r="S184"/>
  <c r="S182"/>
  <c r="S177"/>
  <c r="S174"/>
  <c r="S173"/>
  <c r="S172"/>
  <c r="S169"/>
  <c r="S168"/>
  <c r="S166"/>
  <c r="S165"/>
  <c r="S164"/>
  <c r="S158"/>
  <c r="S157"/>
  <c r="S156"/>
  <c r="S153"/>
  <c r="S152"/>
  <c r="S151"/>
  <c r="S150"/>
  <c r="S148"/>
  <c r="S142"/>
  <c r="S141"/>
  <c r="S138"/>
  <c r="S137"/>
  <c r="S136"/>
  <c r="S133"/>
  <c r="S132"/>
  <c r="S129"/>
  <c r="S128"/>
  <c r="S127"/>
  <c r="S125"/>
  <c r="S124"/>
  <c r="S123"/>
  <c r="S122"/>
  <c r="S121"/>
  <c r="S120"/>
  <c r="S114"/>
  <c r="S113"/>
  <c r="S110"/>
  <c r="S109"/>
  <c r="S108"/>
  <c r="S107"/>
  <c r="S106"/>
  <c r="S105"/>
  <c r="S102"/>
  <c r="S101"/>
  <c r="S98"/>
  <c r="S97"/>
  <c r="S96"/>
  <c r="S95"/>
  <c r="S93"/>
  <c r="S92"/>
  <c r="S91"/>
  <c r="S90"/>
  <c r="S89"/>
  <c r="S83"/>
  <c r="S82"/>
  <c r="S81"/>
  <c r="S80"/>
  <c r="S77"/>
  <c r="S76"/>
  <c r="S73"/>
  <c r="S72"/>
  <c r="S71"/>
  <c r="S70"/>
  <c r="S69"/>
  <c r="S67"/>
  <c r="S66"/>
  <c r="S65"/>
  <c r="S64"/>
  <c r="S63"/>
  <c r="S62"/>
  <c r="S61"/>
  <c r="S60"/>
  <c r="S59"/>
  <c r="S58"/>
  <c r="S57"/>
  <c r="S56"/>
  <c r="S55"/>
  <c r="S54"/>
  <c r="S46"/>
  <c r="S45"/>
  <c r="S44"/>
  <c r="S41"/>
  <c r="S40"/>
  <c r="S39"/>
  <c r="S38"/>
  <c r="S37"/>
  <c r="S36"/>
  <c r="S35"/>
  <c r="S34"/>
  <c r="S33"/>
  <c r="S31"/>
  <c r="S30"/>
  <c r="S29"/>
  <c r="S28"/>
  <c r="S27"/>
  <c r="S26"/>
  <c r="S25"/>
  <c r="S24"/>
  <c r="S23"/>
  <c r="S22"/>
  <c r="S20"/>
  <c r="S19"/>
  <c r="S16"/>
  <c r="S15"/>
  <c r="S14"/>
  <c r="S12"/>
  <c r="S11"/>
  <c r="S10"/>
  <c r="S9"/>
  <c r="S7"/>
  <c r="S6"/>
  <c r="E272"/>
  <c r="E271"/>
  <c r="E270"/>
  <c r="E269"/>
  <c r="E268"/>
  <c r="E267"/>
  <c r="E266"/>
  <c r="E265"/>
  <c r="E264"/>
  <c r="E263"/>
  <c r="E259"/>
  <c r="E258"/>
  <c r="E255"/>
  <c r="E254"/>
  <c r="E253"/>
  <c r="E252"/>
  <c r="E249"/>
  <c r="E248"/>
  <c r="E247"/>
  <c r="E246"/>
  <c r="E245"/>
  <c r="E244"/>
  <c r="E243"/>
  <c r="E242"/>
  <c r="E239"/>
  <c r="E238"/>
  <c r="E237"/>
  <c r="E230"/>
  <c r="E229"/>
  <c r="E228"/>
  <c r="E227"/>
  <c r="E226"/>
  <c r="E225"/>
  <c r="E224"/>
  <c r="E219"/>
  <c r="E218"/>
  <c r="E215"/>
  <c r="E214"/>
  <c r="E212"/>
  <c r="E211"/>
  <c r="E210"/>
  <c r="E205"/>
  <c r="E204"/>
  <c r="E201"/>
  <c r="E200"/>
  <c r="E198"/>
  <c r="E194"/>
  <c r="E191"/>
  <c r="E190"/>
  <c r="E189"/>
  <c r="E186"/>
  <c r="E185"/>
  <c r="E184"/>
  <c r="E182"/>
  <c r="E177"/>
  <c r="E172"/>
  <c r="E174"/>
  <c r="E173"/>
  <c r="E168"/>
  <c r="E169"/>
  <c r="E166"/>
  <c r="E165"/>
  <c r="E164"/>
  <c r="E158"/>
  <c r="E157"/>
  <c r="E156"/>
  <c r="E151"/>
  <c r="E150"/>
  <c r="E153"/>
  <c r="E152"/>
  <c r="E148"/>
  <c r="E142"/>
  <c r="E141"/>
  <c r="E138"/>
  <c r="E137"/>
  <c r="E136"/>
  <c r="E133"/>
  <c r="E132"/>
  <c r="E129"/>
  <c r="E128"/>
  <c r="E127"/>
  <c r="E125"/>
  <c r="E124"/>
  <c r="E123"/>
  <c r="E122"/>
  <c r="E121"/>
  <c r="E120"/>
  <c r="E114"/>
  <c r="E113"/>
  <c r="E110"/>
  <c r="E109"/>
  <c r="E108"/>
  <c r="E107"/>
  <c r="E106"/>
  <c r="E105"/>
  <c r="E102"/>
  <c r="E101"/>
  <c r="E98"/>
  <c r="E97"/>
  <c r="E96"/>
  <c r="E95"/>
  <c r="E93"/>
  <c r="E92"/>
  <c r="E91"/>
  <c r="E90"/>
  <c r="E89"/>
  <c r="E83"/>
  <c r="E82"/>
  <c r="E81"/>
  <c r="E80"/>
  <c r="E77"/>
  <c r="E76"/>
  <c r="E73"/>
  <c r="E72"/>
  <c r="E71"/>
  <c r="E70"/>
  <c r="E69"/>
  <c r="E67"/>
  <c r="E66"/>
  <c r="E65"/>
  <c r="E64"/>
  <c r="E63"/>
  <c r="E62"/>
  <c r="E61"/>
  <c r="E60"/>
  <c r="E59"/>
  <c r="E58"/>
  <c r="E57"/>
  <c r="E56"/>
  <c r="E55"/>
  <c r="E54"/>
  <c r="E46"/>
  <c r="E45"/>
  <c r="E44"/>
  <c r="E41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0"/>
  <c r="E19"/>
  <c r="E16"/>
  <c r="E15"/>
  <c r="E14"/>
  <c r="E12"/>
  <c r="E11"/>
  <c r="E10"/>
  <c r="E9"/>
  <c r="E7"/>
  <c r="E6"/>
  <c r="U273"/>
  <c r="Q273"/>
  <c r="O273"/>
  <c r="C273"/>
  <c r="A273"/>
  <c r="O260"/>
  <c r="S260" s="1"/>
  <c r="A260"/>
  <c r="E260" s="1"/>
  <c r="U256"/>
  <c r="Q256"/>
  <c r="O256"/>
  <c r="C256"/>
  <c r="A256"/>
  <c r="O250"/>
  <c r="S250" s="1"/>
  <c r="A250"/>
  <c r="E250" s="1"/>
  <c r="U240"/>
  <c r="U261" s="1"/>
  <c r="Q240"/>
  <c r="O240"/>
  <c r="C240"/>
  <c r="A240"/>
  <c r="E240" s="1"/>
  <c r="U231"/>
  <c r="Q231"/>
  <c r="O231"/>
  <c r="C231"/>
  <c r="A231"/>
  <c r="U220"/>
  <c r="Q220"/>
  <c r="O220"/>
  <c r="C220"/>
  <c r="E220" s="1"/>
  <c r="A220"/>
  <c r="U216"/>
  <c r="U221" s="1"/>
  <c r="U222" s="1"/>
  <c r="Q216"/>
  <c r="O216"/>
  <c r="C216"/>
  <c r="A216"/>
  <c r="E216" s="1"/>
  <c r="A207"/>
  <c r="U206"/>
  <c r="Q206"/>
  <c r="O206"/>
  <c r="S206" s="1"/>
  <c r="C206"/>
  <c r="A206"/>
  <c r="U202"/>
  <c r="Q202"/>
  <c r="Q207" s="1"/>
  <c r="O202"/>
  <c r="C202"/>
  <c r="A202"/>
  <c r="E202" s="1"/>
  <c r="U195"/>
  <c r="Q195"/>
  <c r="O195"/>
  <c r="C195"/>
  <c r="A195"/>
  <c r="E195" s="1"/>
  <c r="U192"/>
  <c r="Q192"/>
  <c r="O192"/>
  <c r="C192"/>
  <c r="A192"/>
  <c r="U187"/>
  <c r="Q187"/>
  <c r="O187"/>
  <c r="S187" s="1"/>
  <c r="C187"/>
  <c r="A187"/>
  <c r="U178"/>
  <c r="Q178"/>
  <c r="O178"/>
  <c r="C178"/>
  <c r="A178"/>
  <c r="U175"/>
  <c r="Q175"/>
  <c r="O175"/>
  <c r="C175"/>
  <c r="A175"/>
  <c r="E175" s="1"/>
  <c r="U170"/>
  <c r="Q170"/>
  <c r="O170"/>
  <c r="C170"/>
  <c r="A170"/>
  <c r="U159"/>
  <c r="Q159"/>
  <c r="O159"/>
  <c r="C159"/>
  <c r="C160" s="1"/>
  <c r="C161" s="1"/>
  <c r="A159"/>
  <c r="U154"/>
  <c r="U160" s="1"/>
  <c r="U161" s="1"/>
  <c r="Q154"/>
  <c r="O154"/>
  <c r="C154"/>
  <c r="A154"/>
  <c r="E154" s="1"/>
  <c r="U143"/>
  <c r="Q143"/>
  <c r="O143"/>
  <c r="C143"/>
  <c r="A143"/>
  <c r="U139"/>
  <c r="Q139"/>
  <c r="O139"/>
  <c r="S139" s="1"/>
  <c r="C139"/>
  <c r="A139"/>
  <c r="U134"/>
  <c r="Q134"/>
  <c r="O134"/>
  <c r="C134"/>
  <c r="A134"/>
  <c r="U130"/>
  <c r="Q130"/>
  <c r="O130"/>
  <c r="C130"/>
  <c r="A130"/>
  <c r="E130" s="1"/>
  <c r="U115"/>
  <c r="Q115"/>
  <c r="O115"/>
  <c r="C115"/>
  <c r="A115"/>
  <c r="U111"/>
  <c r="Q111"/>
  <c r="O111"/>
  <c r="S111" s="1"/>
  <c r="C111"/>
  <c r="A111"/>
  <c r="U103"/>
  <c r="Q103"/>
  <c r="O103"/>
  <c r="C103"/>
  <c r="A103"/>
  <c r="U99"/>
  <c r="Q99"/>
  <c r="O99"/>
  <c r="C99"/>
  <c r="A99"/>
  <c r="E99" s="1"/>
  <c r="U84"/>
  <c r="Q84"/>
  <c r="O84"/>
  <c r="C84"/>
  <c r="C85" s="1"/>
  <c r="C86" s="1"/>
  <c r="A84"/>
  <c r="U78"/>
  <c r="Q78"/>
  <c r="O78"/>
  <c r="S78" s="1"/>
  <c r="C78"/>
  <c r="A78"/>
  <c r="U74"/>
  <c r="Q74"/>
  <c r="Q85" s="1"/>
  <c r="Q86" s="1"/>
  <c r="O74"/>
  <c r="C74"/>
  <c r="A74"/>
  <c r="U47"/>
  <c r="Q47"/>
  <c r="O47"/>
  <c r="C47"/>
  <c r="A47"/>
  <c r="E47" s="1"/>
  <c r="U42"/>
  <c r="Q42"/>
  <c r="O42"/>
  <c r="C42"/>
  <c r="A42"/>
  <c r="U21"/>
  <c r="Q21"/>
  <c r="O21"/>
  <c r="S21" s="1"/>
  <c r="C21"/>
  <c r="A21"/>
  <c r="U13"/>
  <c r="Q13"/>
  <c r="Q48" s="1"/>
  <c r="Q49" s="1"/>
  <c r="Q50" s="1"/>
  <c r="O13"/>
  <c r="C13"/>
  <c r="A13"/>
  <c r="S13" l="1"/>
  <c r="E84"/>
  <c r="Q116"/>
  <c r="Q117" s="1"/>
  <c r="E115"/>
  <c r="Q144"/>
  <c r="Q145" s="1"/>
  <c r="Q160"/>
  <c r="Q161" s="1"/>
  <c r="E170"/>
  <c r="E192"/>
  <c r="S202"/>
  <c r="S220"/>
  <c r="E256"/>
  <c r="S130"/>
  <c r="E139"/>
  <c r="S175"/>
  <c r="E187"/>
  <c r="S195"/>
  <c r="E206"/>
  <c r="O221"/>
  <c r="O222" s="1"/>
  <c r="A221"/>
  <c r="A222" s="1"/>
  <c r="E222" s="1"/>
  <c r="E273"/>
  <c r="E42"/>
  <c r="S103"/>
  <c r="S134"/>
  <c r="E143"/>
  <c r="S159"/>
  <c r="U179"/>
  <c r="U180" s="1"/>
  <c r="S178"/>
  <c r="S84"/>
  <c r="S115"/>
  <c r="E178"/>
  <c r="Q196"/>
  <c r="S192"/>
  <c r="U207"/>
  <c r="C221"/>
  <c r="C222" s="1"/>
  <c r="S256"/>
  <c r="S47"/>
  <c r="E134"/>
  <c r="O261"/>
  <c r="O274" s="1"/>
  <c r="A160"/>
  <c r="A161" s="1"/>
  <c r="E161" s="1"/>
  <c r="E159"/>
  <c r="S99"/>
  <c r="E111"/>
  <c r="O160"/>
  <c r="Q179"/>
  <c r="Q180" s="1"/>
  <c r="A179"/>
  <c r="S231"/>
  <c r="C48"/>
  <c r="C49" s="1"/>
  <c r="C50" s="1"/>
  <c r="E78"/>
  <c r="E103"/>
  <c r="S143"/>
  <c r="O179"/>
  <c r="E13"/>
  <c r="U48"/>
  <c r="U49" s="1"/>
  <c r="U50" s="1"/>
  <c r="S42"/>
  <c r="U85"/>
  <c r="U86" s="1"/>
  <c r="U116"/>
  <c r="U117" s="1"/>
  <c r="U144"/>
  <c r="U145" s="1"/>
  <c r="C179"/>
  <c r="C180" s="1"/>
  <c r="A196"/>
  <c r="U196"/>
  <c r="Q221"/>
  <c r="Q222" s="1"/>
  <c r="E231"/>
  <c r="Q261"/>
  <c r="Q274" s="1"/>
  <c r="E221"/>
  <c r="O144"/>
  <c r="O145" s="1"/>
  <c r="S145" s="1"/>
  <c r="O196"/>
  <c r="E21"/>
  <c r="C116"/>
  <c r="C117" s="1"/>
  <c r="C144"/>
  <c r="C145" s="1"/>
  <c r="C196"/>
  <c r="C207"/>
  <c r="E207" s="1"/>
  <c r="U274"/>
  <c r="C261"/>
  <c r="C274" s="1"/>
  <c r="S273"/>
  <c r="S154"/>
  <c r="S170"/>
  <c r="S216"/>
  <c r="S240"/>
  <c r="A261"/>
  <c r="E261" s="1"/>
  <c r="O207"/>
  <c r="S207" s="1"/>
  <c r="A144"/>
  <c r="A145" s="1"/>
  <c r="O116"/>
  <c r="O117" s="1"/>
  <c r="A116"/>
  <c r="A117" s="1"/>
  <c r="E117" s="1"/>
  <c r="O85"/>
  <c r="O86" s="1"/>
  <c r="S86" s="1"/>
  <c r="S74"/>
  <c r="A85"/>
  <c r="A86" s="1"/>
  <c r="E86" s="1"/>
  <c r="E74"/>
  <c r="O48"/>
  <c r="A48"/>
  <c r="S222" l="1"/>
  <c r="E160"/>
  <c r="C232"/>
  <c r="C233" s="1"/>
  <c r="C275" s="1"/>
  <c r="C277" s="1"/>
  <c r="U232"/>
  <c r="U233" s="1"/>
  <c r="U275" s="1"/>
  <c r="S196"/>
  <c r="S117"/>
  <c r="S261"/>
  <c r="A180"/>
  <c r="E180" s="1"/>
  <c r="E179"/>
  <c r="O180"/>
  <c r="S180" s="1"/>
  <c r="S179"/>
  <c r="O161"/>
  <c r="S161" s="1"/>
  <c r="S160"/>
  <c r="S221"/>
  <c r="S144"/>
  <c r="E196"/>
  <c r="Q232"/>
  <c r="Q233" s="1"/>
  <c r="Q275" s="1"/>
  <c r="Q277" s="1"/>
  <c r="E145"/>
  <c r="S274"/>
  <c r="A274"/>
  <c r="E274" s="1"/>
  <c r="E144"/>
  <c r="S116"/>
  <c r="E116"/>
  <c r="S85"/>
  <c r="E85"/>
  <c r="O49"/>
  <c r="S48"/>
  <c r="A49"/>
  <c r="E48"/>
  <c r="A232" l="1"/>
  <c r="E232" s="1"/>
  <c r="O232"/>
  <c r="S232" s="1"/>
  <c r="O50"/>
  <c r="S49"/>
  <c r="A50"/>
  <c r="E49"/>
  <c r="A233" l="1"/>
  <c r="E233" s="1"/>
  <c r="O233"/>
  <c r="S233" s="1"/>
  <c r="A275" l="1"/>
  <c r="E275" s="1"/>
  <c r="O275"/>
  <c r="S275" s="1"/>
  <c r="A277" l="1"/>
  <c r="E277" s="1"/>
  <c r="O277"/>
  <c r="S277" s="1"/>
</calcChain>
</file>

<file path=xl/sharedStrings.xml><?xml version="1.0" encoding="utf-8"?>
<sst xmlns="http://schemas.openxmlformats.org/spreadsheetml/2006/main" count="281" uniqueCount="280">
  <si>
    <t>Sep 15</t>
  </si>
  <si>
    <t>Budget</t>
  </si>
  <si>
    <t>Apr - Sep 15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</si>
  <si>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</si>
  <si>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</si>
  <si>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</si>
  <si>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</si>
  <si>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</si>
  <si>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</si>
  <si>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</si>
  <si>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</si>
  <si>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</si>
  <si>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</si>
  <si>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</si>
  <si>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</si>
  <si>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</si>
  <si>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</si>
  <si>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</si>
  <si>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</si>
  <si>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</si>
  <si>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</si>
  <si>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</si>
  <si>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</si>
  <si>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</si>
  <si>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</si>
  <si>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</si>
  <si>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</si>
  <si>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</si>
  <si>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</si>
  <si>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</si>
  <si>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</si>
  <si>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</si>
  <si>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</si>
  <si>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</si>
  <si>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</si>
  <si>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</si>
  <si>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</si>
  <si>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</si>
  <si>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</si>
  <si>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</si>
  <si>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</si>
  <si>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</si>
  <si>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</si>
  <si>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</si>
  <si>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</si>
  <si>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</si>
  <si>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</si>
  <si>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</si>
  <si>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</si>
  <si>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</si>
  <si>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</si>
  <si>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</si>
  <si>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</si>
  <si>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</si>
  <si>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</si>
  <si>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</si>
  <si>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</si>
  <si>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</si>
  <si>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</si>
  <si>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</si>
  <si>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</si>
  <si>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</si>
  <si>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</si>
  <si>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</si>
  <si>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</si>
  <si>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</si>
  <si>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</si>
  <si>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</si>
  <si>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</si>
  <si>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</si>
  <si>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</si>
  <si>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</si>
  <si>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</si>
  <si>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</si>
  <si>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</si>
  <si>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</si>
  <si>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</si>
  <si>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</si>
  <si>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</si>
  <si>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</si>
  <si>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</si>
  <si>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</si>
  <si>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</si>
  <si>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</si>
  <si>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</si>
  <si>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</si>
  <si>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</si>
  <si>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</si>
  <si>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</si>
  <si>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</si>
  <si>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</si>
  <si>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</si>
  <si>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</si>
  <si>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</si>
  <si>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</si>
  <si>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</si>
  <si>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</si>
  <si>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</si>
  <si>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</si>
  <si>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</si>
  <si>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</si>
  <si>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</si>
  <si>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</si>
  <si>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</si>
  <si>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</si>
  <si>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</si>
  <si>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</si>
  <si>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</si>
  <si>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</si>
  <si>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</si>
  <si>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</si>
  <si>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</si>
  <si>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</si>
  <si>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</si>
  <si>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</si>
  <si>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</si>
  <si>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</si>
  <si>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</si>
  <si>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</si>
  <si>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</si>
  <si>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</si>
  <si>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</si>
  <si>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</si>
  <si>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</si>
  <si>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</si>
  <si>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</si>
  <si>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</si>
  <si>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</si>
  <si>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</si>
  <si>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</si>
  <si>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</si>
  <si>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</si>
  <si>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</si>
  <si>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</si>
  <si>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</si>
  <si>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</si>
  <si>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</si>
  <si>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</si>
  <si>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</si>
  <si>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</si>
  <si>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</si>
  <si>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</si>
  <si>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</si>
  <si>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</si>
  <si>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</si>
  <si>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</si>
  <si>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</si>
  <si>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</si>
  <si>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</si>
  <si>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</si>
  <si>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</si>
  <si>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</si>
  <si>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</si>
  <si>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</si>
  <si>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</si>
  <si>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</si>
  <si>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</si>
  <si>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</si>
  <si>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</si>
  <si>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6040020 · Employee Benefits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</si>
  <si>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</si>
  <si>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</si>
  <si>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</si>
  <si>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</si>
  <si>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</si>
  <si>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</si>
  <si>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</si>
  <si>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</si>
  <si>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</si>
  <si>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</si>
  <si>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</si>
  <si>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</si>
  <si>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</si>
  <si>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</si>
  <si>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</si>
  <si>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</si>
  <si>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</si>
  <si>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</si>
  <si>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</si>
  <si>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</si>
  <si>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</si>
  <si>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</si>
  <si>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</si>
  <si>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</si>
  <si>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</si>
  <si>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</si>
  <si>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</si>
  <si>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</si>
  <si>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</si>
  <si>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</si>
  <si>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</si>
  <si>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</si>
  <si>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</si>
  <si>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</si>
  <si>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</si>
  <si>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</si>
  <si>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</si>
  <si>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</si>
  <si>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</si>
  <si>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</si>
  <si>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</si>
  <si>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</si>
  <si>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</si>
  <si>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</si>
  <si>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</si>
  <si>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</si>
  <si>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</si>
  <si>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</si>
  <si>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</si>
  <si>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</si>
  <si>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</si>
  <si>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</si>
  <si>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</si>
  <si>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</si>
  <si>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</si>
  <si>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</si>
  <si>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</si>
  <si>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</si>
  <si>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</si>
  <si>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</si>
  <si>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</si>
  <si>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</si>
  <si>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</si>
  <si>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</si>
  <si>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</si>
  <si>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</si>
  <si>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</si>
  <si>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</si>
  <si>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</si>
  <si>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</si>
  <si>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</si>
  <si>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6090106 · Beautification</t>
  </si>
  <si>
    <t>6090108 · Rainy Day Fund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</si>
  <si>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</si>
  <si>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</si>
  <si>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</si>
  <si>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</si>
  <si>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</si>
  <si>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</si>
  <si>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</si>
  <si>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</si>
  <si>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</si>
  <si>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</si>
  <si>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</si>
  <si>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</si>
  <si>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</si>
  <si>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</si>
  <si>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</si>
  <si>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</si>
  <si>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</si>
  <si>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</si>
  <si>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</si>
  <si>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</si>
  <si>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</si>
  <si>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</si>
  <si>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</si>
  <si>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</si>
  <si>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</si>
  <si>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</si>
  <si>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</si>
  <si>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</si>
  <si>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</si>
  <si>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</si>
  <si>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</si>
  <si>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</si>
  <si>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</si>
  <si>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</si>
  <si>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</si>
  <si>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9510020 · Extraordin DBE Property Income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</si>
  <si>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</si>
  <si>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</si>
  <si>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</si>
  <si>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</si>
  <si>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</si>
  <si>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</si>
  <si>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</si>
  <si>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</si>
  <si>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</si>
  <si>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New Property Purchase</t>
  </si>
  <si>
    <t>$$Chg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</si>
</sst>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2" fillId="2" borderId="4" xfId="0" applyNumberFormat="1" applyFont="1" applyFill="1" applyBorder="1"/>
    <xf numFmtId="49" fontId="2" fillId="2" borderId="0" xfId="0" applyNumberFormat="1" applyFont="1" applyFill="1"/>
    <xf numFmtId="164" fontId="3" fillId="0" borderId="4" xfId="0" applyNumberFormat="1" applyFont="1" applyBorder="1"/>
    <xf numFmtId="164" fontId="2" fillId="3" borderId="0" xfId="0" applyNumberFormat="1" applyFont="1" applyFill="1"/>
    <xf numFmtId="49" fontId="2" fillId="3" borderId="0" xfId="0" applyNumberFormat="1" applyFont="1" applyFill="1"/>
    <xf numFmtId="164" fontId="2" fillId="2" borderId="0" xfId="0" applyNumberFormat="1" applyFont="1" applyFill="1"/>
    <xf numFmtId="164" fontId="2" fillId="2" borderId="5" xfId="0" applyNumberFormat="1" applyFont="1" applyFill="1" applyBorder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7"/>
  <sheetViews>
    <sheetView tabSelected="1" workbookViewId="0">
      <pane xSplit="1" ySplit="2" topLeftCell="B254" activePane="bottomRight" state="frozenSplit"/>
      <selection pane="topRight" activeCell="I1" sqref="I1"/>
      <selection pane="bottomLeft" activeCell="A3" sqref="A3"/>
      <selection pane="bottomRight" activeCell="O266" sqref="O266"/>
    </sheetView>
  </sheetViews>
  <sheetFormatPr defaultRowHeight="16.5" outlineLevelRow="4"/>
  <cols>
    <col min="1" max="1" width="11.42578125" style="6" bestFit="1" customWidth="1"/>
    <col min="2" max="2" width="2.28515625" style="6" customWidth="1"/>
    <col min="3" max="3" width="10.5703125" style="6" bestFit="1" customWidth="1"/>
    <col min="4" max="4" width="2.28515625" style="6" customWidth="1"/>
    <col min="5" max="5" width="10.5703125" style="6" bestFit="1" customWidth="1"/>
    <col min="6" max="6" width="2.28515625" style="6" customWidth="1"/>
    <col min="7" max="13" width="3" style="23" customWidth="1"/>
    <col min="14" max="14" width="52.7109375" style="23" customWidth="1"/>
    <col min="15" max="15" width="15.85546875" style="6" bestFit="1" customWidth="1"/>
    <col min="16" max="16" width="2.28515625" style="6" customWidth="1"/>
    <col min="17" max="17" width="15.42578125" style="6" bestFit="1" customWidth="1"/>
    <col min="18" max="18" width="2.28515625" style="6" customWidth="1"/>
    <col min="19" max="19" width="10.5703125" style="6" bestFit="1" customWidth="1"/>
    <col min="20" max="20" width="2.28515625" style="6" customWidth="1"/>
    <col min="21" max="21" width="12.42578125" style="6" bestFit="1" customWidth="1"/>
    <col min="22" max="16384" width="9.140625" style="3"/>
  </cols>
  <sheetData>
    <row r="1" spans="1:21" ht="17.25" thickBot="1">
      <c r="A1" s="1"/>
      <c r="B1" s="2"/>
      <c r="C1" s="1"/>
      <c r="D1" s="2"/>
      <c r="E1" s="1"/>
      <c r="F1" s="2"/>
      <c r="G1" s="7"/>
      <c r="H1" s="7"/>
      <c r="I1" s="7"/>
      <c r="J1" s="7"/>
      <c r="K1" s="7"/>
      <c r="L1" s="7"/>
      <c r="M1" s="7"/>
      <c r="N1" s="7"/>
      <c r="O1" s="1"/>
      <c r="P1" s="2"/>
      <c r="Q1" s="1"/>
      <c r="R1" s="2"/>
      <c r="S1" s="1"/>
      <c r="T1" s="2"/>
      <c r="U1" s="1"/>
    </row>
    <row r="2" spans="1:21" s="5" customFormat="1" ht="34.5" thickTop="1" thickBot="1">
      <c r="A2" s="8" t="s">
        <v>0</v>
      </c>
      <c r="B2" s="4"/>
      <c r="C2" s="8" t="s">
        <v>1</v>
      </c>
      <c r="D2" s="4"/>
      <c r="E2" s="8" t="s">
        <v>279</v>
      </c>
      <c r="F2" s="4"/>
      <c r="G2" s="9"/>
      <c r="H2" s="9"/>
      <c r="I2" s="9"/>
      <c r="J2" s="9"/>
      <c r="K2" s="9"/>
      <c r="L2" s="9"/>
      <c r="M2" s="9"/>
      <c r="N2" s="9"/>
      <c r="O2" s="8" t="s">
        <v>2</v>
      </c>
      <c r="P2" s="4"/>
      <c r="Q2" s="8" t="s">
        <v>3</v>
      </c>
      <c r="R2" s="4"/>
      <c r="S2" s="8" t="s">
        <v>279</v>
      </c>
      <c r="T2" s="4"/>
      <c r="U2" s="10" t="s">
        <v>4</v>
      </c>
    </row>
    <row r="3" spans="1:21" ht="17.25" thickTop="1">
      <c r="A3" s="11"/>
      <c r="B3" s="12"/>
      <c r="C3" s="11"/>
      <c r="D3" s="12"/>
      <c r="E3" s="11"/>
      <c r="F3" s="12"/>
      <c r="G3" s="7"/>
      <c r="H3" s="7" t="s">
        <v>5</v>
      </c>
      <c r="I3" s="7"/>
      <c r="J3" s="7"/>
      <c r="K3" s="7"/>
      <c r="L3" s="7"/>
      <c r="M3" s="7"/>
      <c r="N3" s="7"/>
      <c r="O3" s="11"/>
      <c r="P3" s="12"/>
      <c r="Q3" s="11"/>
      <c r="R3" s="12"/>
      <c r="S3" s="11"/>
      <c r="T3" s="12"/>
      <c r="U3" s="11"/>
    </row>
    <row r="4" spans="1:21" outlineLevel="1">
      <c r="A4" s="11"/>
      <c r="B4" s="12"/>
      <c r="C4" s="11"/>
      <c r="D4" s="12"/>
      <c r="E4" s="11"/>
      <c r="F4" s="12"/>
      <c r="G4" s="7"/>
      <c r="H4" s="7"/>
      <c r="I4" s="7"/>
      <c r="J4" s="7" t="s">
        <v>6</v>
      </c>
      <c r="K4" s="7"/>
      <c r="L4" s="7"/>
      <c r="M4" s="7"/>
      <c r="N4" s="7"/>
      <c r="O4" s="11"/>
      <c r="P4" s="12"/>
      <c r="Q4" s="11"/>
      <c r="R4" s="12"/>
      <c r="S4" s="11"/>
      <c r="T4" s="12"/>
      <c r="U4" s="11"/>
    </row>
    <row r="5" spans="1:21" outlineLevel="2">
      <c r="A5" s="11"/>
      <c r="B5" s="12"/>
      <c r="C5" s="11"/>
      <c r="D5" s="12"/>
      <c r="E5" s="11"/>
      <c r="F5" s="12"/>
      <c r="G5" s="7"/>
      <c r="H5" s="7"/>
      <c r="I5" s="7"/>
      <c r="J5" s="7"/>
      <c r="K5" s="7" t="s">
        <v>7</v>
      </c>
      <c r="L5" s="7"/>
      <c r="M5" s="7"/>
      <c r="N5" s="7"/>
      <c r="O5" s="11"/>
      <c r="P5" s="12"/>
      <c r="Q5" s="11"/>
      <c r="R5" s="12"/>
      <c r="S5" s="11"/>
      <c r="T5" s="12"/>
      <c r="U5" s="11"/>
    </row>
    <row r="6" spans="1:21" outlineLevel="2">
      <c r="A6" s="11">
        <v>32886</v>
      </c>
      <c r="B6" s="12"/>
      <c r="C6" s="11">
        <v>40517</v>
      </c>
      <c r="D6" s="12"/>
      <c r="E6" s="11">
        <f>A6-C6</f>
        <v>-7631</v>
      </c>
      <c r="F6" s="12"/>
      <c r="G6" s="7"/>
      <c r="H6" s="7"/>
      <c r="I6" s="7"/>
      <c r="J6" s="7"/>
      <c r="K6" s="7"/>
      <c r="L6" s="7" t="s">
        <v>8</v>
      </c>
      <c r="M6" s="7"/>
      <c r="N6" s="7"/>
      <c r="O6" s="11">
        <v>328175</v>
      </c>
      <c r="P6" s="12"/>
      <c r="Q6" s="11">
        <v>211511</v>
      </c>
      <c r="R6" s="12"/>
      <c r="S6" s="11">
        <f>O6-Q6</f>
        <v>116664</v>
      </c>
      <c r="T6" s="12"/>
      <c r="U6" s="11">
        <v>460000</v>
      </c>
    </row>
    <row r="7" spans="1:21" outlineLevel="2">
      <c r="A7" s="11">
        <v>27992</v>
      </c>
      <c r="B7" s="12"/>
      <c r="C7" s="11">
        <v>6119</v>
      </c>
      <c r="D7" s="12"/>
      <c r="E7" s="11">
        <f>A7-C7</f>
        <v>21873</v>
      </c>
      <c r="F7" s="12"/>
      <c r="G7" s="7"/>
      <c r="H7" s="7"/>
      <c r="I7" s="7"/>
      <c r="J7" s="7"/>
      <c r="K7" s="7"/>
      <c r="L7" s="7" t="s">
        <v>9</v>
      </c>
      <c r="M7" s="7"/>
      <c r="N7" s="7"/>
      <c r="O7" s="11">
        <v>59945</v>
      </c>
      <c r="P7" s="12"/>
      <c r="Q7" s="11">
        <v>35194</v>
      </c>
      <c r="R7" s="12"/>
      <c r="S7" s="11">
        <f>O7-Q7</f>
        <v>24751</v>
      </c>
      <c r="T7" s="12"/>
      <c r="U7" s="11">
        <v>415000</v>
      </c>
    </row>
    <row r="8" spans="1:21" outlineLevel="3">
      <c r="A8" s="11"/>
      <c r="B8" s="12"/>
      <c r="C8" s="11"/>
      <c r="D8" s="12"/>
      <c r="E8" s="11"/>
      <c r="F8" s="12"/>
      <c r="G8" s="7"/>
      <c r="H8" s="7"/>
      <c r="I8" s="7"/>
      <c r="J8" s="7"/>
      <c r="K8" s="7"/>
      <c r="L8" s="7" t="s">
        <v>10</v>
      </c>
      <c r="M8" s="7"/>
      <c r="N8" s="7"/>
      <c r="O8" s="11"/>
      <c r="P8" s="12"/>
      <c r="Q8" s="11"/>
      <c r="R8" s="12"/>
      <c r="S8" s="11"/>
      <c r="T8" s="12"/>
      <c r="U8" s="11"/>
    </row>
    <row r="9" spans="1:21" outlineLevel="3">
      <c r="A9" s="11">
        <v>306</v>
      </c>
      <c r="B9" s="12"/>
      <c r="C9" s="11">
        <v>854</v>
      </c>
      <c r="D9" s="12"/>
      <c r="E9" s="11">
        <f t="shared" ref="E9:E11" si="0">A9-C9</f>
        <v>-548</v>
      </c>
      <c r="F9" s="12"/>
      <c r="G9" s="7"/>
      <c r="H9" s="7"/>
      <c r="I9" s="7"/>
      <c r="J9" s="7"/>
      <c r="K9" s="7"/>
      <c r="L9" s="7"/>
      <c r="M9" s="7" t="s">
        <v>11</v>
      </c>
      <c r="N9" s="7"/>
      <c r="O9" s="11">
        <v>70150</v>
      </c>
      <c r="P9" s="12"/>
      <c r="Q9" s="11">
        <v>49809</v>
      </c>
      <c r="R9" s="12"/>
      <c r="S9" s="11">
        <f t="shared" ref="S9:S11" si="1">O9-Q9</f>
        <v>20341</v>
      </c>
      <c r="T9" s="12"/>
      <c r="U9" s="11">
        <v>62000</v>
      </c>
    </row>
    <row r="10" spans="1:21" outlineLevel="3">
      <c r="A10" s="11">
        <v>0</v>
      </c>
      <c r="B10" s="12"/>
      <c r="C10" s="11"/>
      <c r="D10" s="12"/>
      <c r="E10" s="11">
        <f t="shared" si="0"/>
        <v>0</v>
      </c>
      <c r="F10" s="12"/>
      <c r="G10" s="7"/>
      <c r="H10" s="7"/>
      <c r="I10" s="7"/>
      <c r="J10" s="7"/>
      <c r="K10" s="7"/>
      <c r="L10" s="7"/>
      <c r="M10" s="7" t="s">
        <v>12</v>
      </c>
      <c r="N10" s="7"/>
      <c r="O10" s="11">
        <v>2266</v>
      </c>
      <c r="P10" s="12"/>
      <c r="Q10" s="11"/>
      <c r="R10" s="12"/>
      <c r="S10" s="11">
        <f t="shared" si="1"/>
        <v>2266</v>
      </c>
      <c r="T10" s="12"/>
      <c r="U10" s="11"/>
    </row>
    <row r="11" spans="1:21" outlineLevel="3">
      <c r="A11" s="11">
        <v>981</v>
      </c>
      <c r="B11" s="12"/>
      <c r="C11" s="11">
        <v>3974</v>
      </c>
      <c r="D11" s="12"/>
      <c r="E11" s="11">
        <f t="shared" si="0"/>
        <v>-2993</v>
      </c>
      <c r="F11" s="12"/>
      <c r="G11" s="7"/>
      <c r="H11" s="7"/>
      <c r="I11" s="7"/>
      <c r="J11" s="7"/>
      <c r="K11" s="7"/>
      <c r="L11" s="7"/>
      <c r="M11" s="7" t="s">
        <v>13</v>
      </c>
      <c r="N11" s="7"/>
      <c r="O11" s="11">
        <v>98034</v>
      </c>
      <c r="P11" s="12"/>
      <c r="Q11" s="11">
        <v>109349</v>
      </c>
      <c r="R11" s="12"/>
      <c r="S11" s="11">
        <f t="shared" si="1"/>
        <v>-11315</v>
      </c>
      <c r="T11" s="12"/>
      <c r="U11" s="11">
        <v>235600</v>
      </c>
    </row>
    <row r="12" spans="1:21" ht="17.25" outlineLevel="3" thickBot="1">
      <c r="A12" s="13">
        <v>109</v>
      </c>
      <c r="B12" s="12"/>
      <c r="C12" s="13">
        <v>137</v>
      </c>
      <c r="D12" s="12"/>
      <c r="E12" s="13">
        <f>A12-C12</f>
        <v>-28</v>
      </c>
      <c r="F12" s="12"/>
      <c r="G12" s="7"/>
      <c r="H12" s="7"/>
      <c r="I12" s="7"/>
      <c r="J12" s="7"/>
      <c r="K12" s="7"/>
      <c r="L12" s="7"/>
      <c r="M12" s="7" t="s">
        <v>14</v>
      </c>
      <c r="N12" s="7"/>
      <c r="O12" s="13">
        <v>2562</v>
      </c>
      <c r="P12" s="12"/>
      <c r="Q12" s="13">
        <v>3449</v>
      </c>
      <c r="R12" s="12"/>
      <c r="S12" s="13">
        <f>O12-Q12</f>
        <v>-887</v>
      </c>
      <c r="T12" s="12"/>
      <c r="U12" s="13">
        <v>12400</v>
      </c>
    </row>
    <row r="13" spans="1:21" outlineLevel="2">
      <c r="A13" s="11">
        <f>ROUND(SUM(A8:A12),5)</f>
        <v>1396</v>
      </c>
      <c r="B13" s="12"/>
      <c r="C13" s="11">
        <f>ROUND(SUM(C8:C12),5)</f>
        <v>4965</v>
      </c>
      <c r="D13" s="12"/>
      <c r="E13" s="11">
        <f>A13-C13</f>
        <v>-3569</v>
      </c>
      <c r="F13" s="12"/>
      <c r="G13" s="7"/>
      <c r="H13" s="7"/>
      <c r="I13" s="7"/>
      <c r="J13" s="7"/>
      <c r="K13" s="7"/>
      <c r="L13" s="7" t="s">
        <v>15</v>
      </c>
      <c r="M13" s="7"/>
      <c r="N13" s="7"/>
      <c r="O13" s="11">
        <f>ROUND(SUM(O8:O12),5)</f>
        <v>173012</v>
      </c>
      <c r="P13" s="12"/>
      <c r="Q13" s="11">
        <f>ROUND(SUM(Q8:Q12),5)</f>
        <v>162607</v>
      </c>
      <c r="R13" s="12"/>
      <c r="S13" s="11">
        <f>O13-Q13</f>
        <v>10405</v>
      </c>
      <c r="T13" s="12"/>
      <c r="U13" s="11">
        <f>ROUND(SUM(U8:U12),5)</f>
        <v>310000</v>
      </c>
    </row>
    <row r="14" spans="1:21" ht="30" customHeight="1" outlineLevel="2">
      <c r="A14" s="11">
        <v>0</v>
      </c>
      <c r="B14" s="12"/>
      <c r="C14" s="11">
        <v>0</v>
      </c>
      <c r="D14" s="12"/>
      <c r="E14" s="11">
        <f t="shared" ref="E14:E16" si="2">A14-C14</f>
        <v>0</v>
      </c>
      <c r="F14" s="12"/>
      <c r="G14" s="7"/>
      <c r="H14" s="7"/>
      <c r="I14" s="7"/>
      <c r="J14" s="7"/>
      <c r="K14" s="7"/>
      <c r="L14" s="7" t="s">
        <v>16</v>
      </c>
      <c r="M14" s="7"/>
      <c r="N14" s="7"/>
      <c r="O14" s="11">
        <v>23980</v>
      </c>
      <c r="P14" s="12"/>
      <c r="Q14" s="11">
        <v>17724</v>
      </c>
      <c r="R14" s="12"/>
      <c r="S14" s="11">
        <f t="shared" ref="S14:S16" si="3">O14-Q14</f>
        <v>6256</v>
      </c>
      <c r="T14" s="12"/>
      <c r="U14" s="11">
        <v>43000</v>
      </c>
    </row>
    <row r="15" spans="1:21" outlineLevel="2">
      <c r="A15" s="11">
        <v>0</v>
      </c>
      <c r="B15" s="12"/>
      <c r="C15" s="11">
        <v>17000</v>
      </c>
      <c r="D15" s="12"/>
      <c r="E15" s="11">
        <f t="shared" si="2"/>
        <v>-17000</v>
      </c>
      <c r="F15" s="12"/>
      <c r="G15" s="7"/>
      <c r="H15" s="7"/>
      <c r="I15" s="7"/>
      <c r="J15" s="7"/>
      <c r="K15" s="7"/>
      <c r="L15" s="7" t="s">
        <v>17</v>
      </c>
      <c r="M15" s="7"/>
      <c r="N15" s="7"/>
      <c r="O15" s="11">
        <v>65000</v>
      </c>
      <c r="P15" s="12"/>
      <c r="Q15" s="11">
        <v>51000</v>
      </c>
      <c r="R15" s="12"/>
      <c r="S15" s="11">
        <f t="shared" si="3"/>
        <v>14000</v>
      </c>
      <c r="T15" s="12"/>
      <c r="U15" s="11">
        <v>66000</v>
      </c>
    </row>
    <row r="16" spans="1:21" outlineLevel="2">
      <c r="A16" s="11">
        <v>2310</v>
      </c>
      <c r="B16" s="12"/>
      <c r="C16" s="11">
        <v>1709</v>
      </c>
      <c r="D16" s="12"/>
      <c r="E16" s="11">
        <f t="shared" si="2"/>
        <v>601</v>
      </c>
      <c r="F16" s="12"/>
      <c r="G16" s="7"/>
      <c r="H16" s="7"/>
      <c r="I16" s="7"/>
      <c r="J16" s="7"/>
      <c r="K16" s="7"/>
      <c r="L16" s="7" t="s">
        <v>18</v>
      </c>
      <c r="M16" s="7"/>
      <c r="N16" s="7"/>
      <c r="O16" s="11">
        <v>11180</v>
      </c>
      <c r="P16" s="12"/>
      <c r="Q16" s="11">
        <v>12991</v>
      </c>
      <c r="R16" s="12"/>
      <c r="S16" s="11">
        <f t="shared" si="3"/>
        <v>-1811</v>
      </c>
      <c r="T16" s="12"/>
      <c r="U16" s="11">
        <v>14500</v>
      </c>
    </row>
    <row r="17" spans="1:21" outlineLevel="2">
      <c r="A17" s="11">
        <v>700</v>
      </c>
      <c r="B17" s="12"/>
      <c r="C17" s="11"/>
      <c r="D17" s="12"/>
      <c r="E17" s="11"/>
      <c r="F17" s="12"/>
      <c r="G17" s="7"/>
      <c r="H17" s="7"/>
      <c r="I17" s="7"/>
      <c r="J17" s="7"/>
      <c r="K17" s="7"/>
      <c r="L17" s="7" t="s">
        <v>19</v>
      </c>
      <c r="M17" s="7"/>
      <c r="N17" s="7"/>
      <c r="O17" s="11">
        <v>8570</v>
      </c>
      <c r="P17" s="12"/>
      <c r="Q17" s="11"/>
      <c r="R17" s="12"/>
      <c r="S17" s="11"/>
      <c r="T17" s="12"/>
      <c r="U17" s="11"/>
    </row>
    <row r="18" spans="1:21" outlineLevel="3">
      <c r="A18" s="11"/>
      <c r="B18" s="12"/>
      <c r="C18" s="11"/>
      <c r="D18" s="12"/>
      <c r="E18" s="11"/>
      <c r="F18" s="12"/>
      <c r="G18" s="7"/>
      <c r="H18" s="7"/>
      <c r="I18" s="7"/>
      <c r="J18" s="7"/>
      <c r="K18" s="7"/>
      <c r="L18" s="7" t="s">
        <v>20</v>
      </c>
      <c r="M18" s="7"/>
      <c r="N18" s="7"/>
      <c r="O18" s="11"/>
      <c r="P18" s="12"/>
      <c r="Q18" s="11"/>
      <c r="R18" s="12"/>
      <c r="S18" s="11"/>
      <c r="T18" s="12"/>
      <c r="U18" s="11"/>
    </row>
    <row r="19" spans="1:21" outlineLevel="3">
      <c r="A19" s="11">
        <v>0</v>
      </c>
      <c r="B19" s="12"/>
      <c r="C19" s="11">
        <v>0</v>
      </c>
      <c r="D19" s="12"/>
      <c r="E19" s="11">
        <f t="shared" ref="E19" si="4">A19-C19</f>
        <v>0</v>
      </c>
      <c r="F19" s="12"/>
      <c r="G19" s="7"/>
      <c r="H19" s="7"/>
      <c r="I19" s="7"/>
      <c r="J19" s="7"/>
      <c r="K19" s="7"/>
      <c r="L19" s="7"/>
      <c r="M19" s="7" t="s">
        <v>21</v>
      </c>
      <c r="N19" s="7"/>
      <c r="O19" s="11">
        <v>266337</v>
      </c>
      <c r="P19" s="12"/>
      <c r="Q19" s="11">
        <v>252000</v>
      </c>
      <c r="R19" s="12"/>
      <c r="S19" s="11">
        <f t="shared" ref="S19" si="5">O19-Q19</f>
        <v>14337</v>
      </c>
      <c r="T19" s="12"/>
      <c r="U19" s="11">
        <v>252000</v>
      </c>
    </row>
    <row r="20" spans="1:21" ht="17.25" outlineLevel="3" thickBot="1">
      <c r="A20" s="13">
        <v>23673</v>
      </c>
      <c r="B20" s="12"/>
      <c r="C20" s="13">
        <v>16240</v>
      </c>
      <c r="D20" s="12"/>
      <c r="E20" s="13">
        <f>A20-C20</f>
        <v>7433</v>
      </c>
      <c r="F20" s="12"/>
      <c r="G20" s="7"/>
      <c r="H20" s="7"/>
      <c r="I20" s="7"/>
      <c r="J20" s="7"/>
      <c r="K20" s="7"/>
      <c r="L20" s="7"/>
      <c r="M20" s="7" t="s">
        <v>22</v>
      </c>
      <c r="N20" s="7"/>
      <c r="O20" s="13">
        <v>301186</v>
      </c>
      <c r="P20" s="12"/>
      <c r="Q20" s="13">
        <v>273000</v>
      </c>
      <c r="R20" s="12"/>
      <c r="S20" s="13">
        <f>O20-Q20</f>
        <v>28186</v>
      </c>
      <c r="T20" s="12"/>
      <c r="U20" s="13">
        <v>273000</v>
      </c>
    </row>
    <row r="21" spans="1:21" outlineLevel="2">
      <c r="A21" s="11">
        <f>ROUND(SUM(A18:A20),5)</f>
        <v>23673</v>
      </c>
      <c r="B21" s="12"/>
      <c r="C21" s="11">
        <f>ROUND(SUM(C18:C20),5)</f>
        <v>16240</v>
      </c>
      <c r="D21" s="12"/>
      <c r="E21" s="11">
        <f>A21-C21</f>
        <v>7433</v>
      </c>
      <c r="F21" s="12"/>
      <c r="G21" s="7"/>
      <c r="H21" s="7"/>
      <c r="I21" s="7"/>
      <c r="J21" s="7"/>
      <c r="K21" s="7"/>
      <c r="L21" s="7" t="s">
        <v>23</v>
      </c>
      <c r="M21" s="7"/>
      <c r="N21" s="7"/>
      <c r="O21" s="11">
        <f>ROUND(SUM(O18:O20),5)</f>
        <v>567523</v>
      </c>
      <c r="P21" s="12"/>
      <c r="Q21" s="11">
        <f>ROUND(SUM(Q18:Q20),5)</f>
        <v>525000</v>
      </c>
      <c r="R21" s="12"/>
      <c r="S21" s="11">
        <f>O21-Q21</f>
        <v>42523</v>
      </c>
      <c r="T21" s="12"/>
      <c r="U21" s="11">
        <f>ROUND(SUM(U18:U20),5)</f>
        <v>525000</v>
      </c>
    </row>
    <row r="22" spans="1:21" ht="30" customHeight="1" outlineLevel="2">
      <c r="A22" s="11">
        <v>30270</v>
      </c>
      <c r="B22" s="12"/>
      <c r="C22" s="11">
        <v>11953</v>
      </c>
      <c r="D22" s="12"/>
      <c r="E22" s="11">
        <f t="shared" ref="E22:E40" si="6">A22-C22</f>
        <v>18317</v>
      </c>
      <c r="F22" s="12"/>
      <c r="G22" s="7"/>
      <c r="H22" s="7"/>
      <c r="I22" s="7"/>
      <c r="J22" s="7"/>
      <c r="K22" s="7"/>
      <c r="L22" s="7" t="s">
        <v>24</v>
      </c>
      <c r="M22" s="7"/>
      <c r="N22" s="7"/>
      <c r="O22" s="11">
        <v>200060</v>
      </c>
      <c r="P22" s="12"/>
      <c r="Q22" s="11">
        <v>169160</v>
      </c>
      <c r="R22" s="12"/>
      <c r="S22" s="11">
        <f t="shared" ref="S22:S40" si="7">O22-Q22</f>
        <v>30900</v>
      </c>
      <c r="T22" s="12"/>
      <c r="U22" s="11">
        <v>190000</v>
      </c>
    </row>
    <row r="23" spans="1:21" outlineLevel="2">
      <c r="A23" s="11">
        <v>23398</v>
      </c>
      <c r="B23" s="12"/>
      <c r="C23" s="11">
        <v>35928</v>
      </c>
      <c r="D23" s="12"/>
      <c r="E23" s="11">
        <f t="shared" si="6"/>
        <v>-12530</v>
      </c>
      <c r="F23" s="12"/>
      <c r="G23" s="7"/>
      <c r="H23" s="7"/>
      <c r="I23" s="7"/>
      <c r="J23" s="7"/>
      <c r="K23" s="7"/>
      <c r="L23" s="7" t="s">
        <v>25</v>
      </c>
      <c r="M23" s="7"/>
      <c r="N23" s="7"/>
      <c r="O23" s="11">
        <v>190845</v>
      </c>
      <c r="P23" s="12"/>
      <c r="Q23" s="11">
        <v>206572</v>
      </c>
      <c r="R23" s="12"/>
      <c r="S23" s="11">
        <f t="shared" si="7"/>
        <v>-15727</v>
      </c>
      <c r="T23" s="12"/>
      <c r="U23" s="11">
        <v>290000</v>
      </c>
    </row>
    <row r="24" spans="1:21" outlineLevel="2">
      <c r="A24" s="11">
        <v>640</v>
      </c>
      <c r="B24" s="12"/>
      <c r="C24" s="11">
        <v>2867</v>
      </c>
      <c r="D24" s="12"/>
      <c r="E24" s="11">
        <f t="shared" si="6"/>
        <v>-2227</v>
      </c>
      <c r="F24" s="12"/>
      <c r="G24" s="7"/>
      <c r="H24" s="7"/>
      <c r="I24" s="7"/>
      <c r="J24" s="7"/>
      <c r="K24" s="7"/>
      <c r="L24" s="7" t="s">
        <v>26</v>
      </c>
      <c r="M24" s="7"/>
      <c r="N24" s="7"/>
      <c r="O24" s="11">
        <v>1820</v>
      </c>
      <c r="P24" s="12"/>
      <c r="Q24" s="11">
        <v>18854</v>
      </c>
      <c r="R24" s="12"/>
      <c r="S24" s="11">
        <f t="shared" si="7"/>
        <v>-17034</v>
      </c>
      <c r="T24" s="12"/>
      <c r="U24" s="11">
        <v>20000</v>
      </c>
    </row>
    <row r="25" spans="1:21" outlineLevel="2">
      <c r="A25" s="11">
        <v>1481</v>
      </c>
      <c r="B25" s="12"/>
      <c r="C25" s="11">
        <v>1211</v>
      </c>
      <c r="D25" s="12"/>
      <c r="E25" s="11">
        <f t="shared" si="6"/>
        <v>270</v>
      </c>
      <c r="F25" s="12"/>
      <c r="G25" s="7"/>
      <c r="H25" s="7"/>
      <c r="I25" s="7"/>
      <c r="J25" s="7"/>
      <c r="K25" s="7"/>
      <c r="L25" s="7" t="s">
        <v>27</v>
      </c>
      <c r="M25" s="7"/>
      <c r="N25" s="7"/>
      <c r="O25" s="11">
        <v>26496</v>
      </c>
      <c r="P25" s="12"/>
      <c r="Q25" s="11">
        <v>26736</v>
      </c>
      <c r="R25" s="12"/>
      <c r="S25" s="11">
        <f t="shared" si="7"/>
        <v>-240</v>
      </c>
      <c r="T25" s="12"/>
      <c r="U25" s="11">
        <v>33000</v>
      </c>
    </row>
    <row r="26" spans="1:21" outlineLevel="2">
      <c r="A26" s="11">
        <v>0</v>
      </c>
      <c r="B26" s="12"/>
      <c r="C26" s="11"/>
      <c r="D26" s="12"/>
      <c r="E26" s="11">
        <f t="shared" si="6"/>
        <v>0</v>
      </c>
      <c r="F26" s="12"/>
      <c r="G26" s="7"/>
      <c r="H26" s="7"/>
      <c r="I26" s="7"/>
      <c r="J26" s="7"/>
      <c r="K26" s="7"/>
      <c r="L26" s="7" t="s">
        <v>28</v>
      </c>
      <c r="M26" s="7"/>
      <c r="N26" s="7"/>
      <c r="O26" s="11">
        <v>85</v>
      </c>
      <c r="P26" s="12"/>
      <c r="Q26" s="11"/>
      <c r="R26" s="12"/>
      <c r="S26" s="11">
        <f t="shared" si="7"/>
        <v>85</v>
      </c>
      <c r="T26" s="12"/>
      <c r="U26" s="11"/>
    </row>
    <row r="27" spans="1:21" outlineLevel="2">
      <c r="A27" s="11">
        <v>17301</v>
      </c>
      <c r="B27" s="12"/>
      <c r="C27" s="11">
        <v>13743</v>
      </c>
      <c r="D27" s="12"/>
      <c r="E27" s="11">
        <f t="shared" si="6"/>
        <v>3558</v>
      </c>
      <c r="F27" s="12"/>
      <c r="G27" s="7"/>
      <c r="H27" s="7"/>
      <c r="I27" s="7"/>
      <c r="J27" s="7"/>
      <c r="K27" s="7"/>
      <c r="L27" s="7" t="s">
        <v>29</v>
      </c>
      <c r="M27" s="7"/>
      <c r="N27" s="7"/>
      <c r="O27" s="11">
        <v>79814</v>
      </c>
      <c r="P27" s="12"/>
      <c r="Q27" s="11">
        <v>81119</v>
      </c>
      <c r="R27" s="12"/>
      <c r="S27" s="11">
        <f t="shared" si="7"/>
        <v>-1305</v>
      </c>
      <c r="T27" s="12"/>
      <c r="U27" s="11">
        <v>93000</v>
      </c>
    </row>
    <row r="28" spans="1:21" outlineLevel="2">
      <c r="A28" s="11">
        <v>3146</v>
      </c>
      <c r="B28" s="12"/>
      <c r="C28" s="11">
        <v>1846</v>
      </c>
      <c r="D28" s="12"/>
      <c r="E28" s="11">
        <f t="shared" si="6"/>
        <v>1300</v>
      </c>
      <c r="F28" s="12"/>
      <c r="G28" s="7"/>
      <c r="H28" s="7"/>
      <c r="I28" s="7"/>
      <c r="J28" s="7"/>
      <c r="K28" s="7"/>
      <c r="L28" s="7" t="s">
        <v>30</v>
      </c>
      <c r="M28" s="7"/>
      <c r="N28" s="7"/>
      <c r="O28" s="11">
        <v>9608</v>
      </c>
      <c r="P28" s="12"/>
      <c r="Q28" s="11">
        <v>9030</v>
      </c>
      <c r="R28" s="12"/>
      <c r="S28" s="11">
        <f t="shared" si="7"/>
        <v>578</v>
      </c>
      <c r="T28" s="12"/>
      <c r="U28" s="11">
        <v>19000</v>
      </c>
    </row>
    <row r="29" spans="1:21" outlineLevel="2">
      <c r="A29" s="11">
        <v>990</v>
      </c>
      <c r="B29" s="12"/>
      <c r="C29" s="11">
        <v>660</v>
      </c>
      <c r="D29" s="12"/>
      <c r="E29" s="11">
        <f t="shared" si="6"/>
        <v>330</v>
      </c>
      <c r="F29" s="12"/>
      <c r="G29" s="7"/>
      <c r="H29" s="7"/>
      <c r="I29" s="7"/>
      <c r="J29" s="7"/>
      <c r="K29" s="7"/>
      <c r="L29" s="7" t="s">
        <v>31</v>
      </c>
      <c r="M29" s="7"/>
      <c r="N29" s="7"/>
      <c r="O29" s="11">
        <v>2923</v>
      </c>
      <c r="P29" s="12"/>
      <c r="Q29" s="11">
        <v>3152</v>
      </c>
      <c r="R29" s="12"/>
      <c r="S29" s="11">
        <f t="shared" si="7"/>
        <v>-229</v>
      </c>
      <c r="T29" s="12"/>
      <c r="U29" s="11">
        <v>5500</v>
      </c>
    </row>
    <row r="30" spans="1:21" outlineLevel="2">
      <c r="A30" s="11">
        <v>408</v>
      </c>
      <c r="B30" s="12"/>
      <c r="C30" s="11">
        <v>801</v>
      </c>
      <c r="D30" s="12"/>
      <c r="E30" s="11">
        <f t="shared" si="6"/>
        <v>-393</v>
      </c>
      <c r="F30" s="12"/>
      <c r="G30" s="7"/>
      <c r="H30" s="7"/>
      <c r="I30" s="7"/>
      <c r="J30" s="7"/>
      <c r="K30" s="7"/>
      <c r="L30" s="7" t="s">
        <v>32</v>
      </c>
      <c r="M30" s="7"/>
      <c r="N30" s="7"/>
      <c r="O30" s="11">
        <v>856</v>
      </c>
      <c r="P30" s="12"/>
      <c r="Q30" s="11">
        <v>2387</v>
      </c>
      <c r="R30" s="12"/>
      <c r="S30" s="11">
        <f t="shared" si="7"/>
        <v>-1531</v>
      </c>
      <c r="T30" s="12"/>
      <c r="U30" s="11">
        <v>4000</v>
      </c>
    </row>
    <row r="31" spans="1:21" outlineLevel="2">
      <c r="A31" s="11">
        <v>24318</v>
      </c>
      <c r="B31" s="12"/>
      <c r="C31" s="11">
        <v>8257</v>
      </c>
      <c r="D31" s="12"/>
      <c r="E31" s="11">
        <f t="shared" si="6"/>
        <v>16061</v>
      </c>
      <c r="F31" s="12"/>
      <c r="G31" s="7"/>
      <c r="H31" s="7"/>
      <c r="I31" s="7"/>
      <c r="J31" s="7"/>
      <c r="K31" s="7"/>
      <c r="L31" s="7" t="s">
        <v>33</v>
      </c>
      <c r="M31" s="7"/>
      <c r="N31" s="7"/>
      <c r="O31" s="11">
        <v>111153</v>
      </c>
      <c r="P31" s="12"/>
      <c r="Q31" s="11">
        <v>96070</v>
      </c>
      <c r="R31" s="12"/>
      <c r="S31" s="11">
        <f t="shared" si="7"/>
        <v>15083</v>
      </c>
      <c r="T31" s="12"/>
      <c r="U31" s="11">
        <v>225000</v>
      </c>
    </row>
    <row r="32" spans="1:21" outlineLevel="3">
      <c r="A32" s="11"/>
      <c r="B32" s="12"/>
      <c r="C32" s="11"/>
      <c r="D32" s="12"/>
      <c r="E32" s="11"/>
      <c r="F32" s="12"/>
      <c r="G32" s="7"/>
      <c r="H32" s="7"/>
      <c r="I32" s="7"/>
      <c r="J32" s="7"/>
      <c r="K32" s="7"/>
      <c r="L32" s="7" t="s">
        <v>34</v>
      </c>
      <c r="M32" s="7"/>
      <c r="N32" s="7"/>
      <c r="O32" s="11"/>
      <c r="P32" s="12"/>
      <c r="Q32" s="11"/>
      <c r="R32" s="12"/>
      <c r="S32" s="11"/>
      <c r="T32" s="12"/>
      <c r="U32" s="11"/>
    </row>
    <row r="33" spans="1:21" outlineLevel="3">
      <c r="A33" s="11">
        <v>1000</v>
      </c>
      <c r="B33" s="12"/>
      <c r="C33" s="11">
        <v>1000</v>
      </c>
      <c r="D33" s="12"/>
      <c r="E33" s="11">
        <f t="shared" si="6"/>
        <v>0</v>
      </c>
      <c r="F33" s="12"/>
      <c r="G33" s="7"/>
      <c r="H33" s="7"/>
      <c r="I33" s="7"/>
      <c r="J33" s="7"/>
      <c r="K33" s="7"/>
      <c r="L33" s="7"/>
      <c r="M33" s="7" t="s">
        <v>35</v>
      </c>
      <c r="N33" s="7"/>
      <c r="O33" s="11">
        <v>1500</v>
      </c>
      <c r="P33" s="12"/>
      <c r="Q33" s="11">
        <v>1000</v>
      </c>
      <c r="R33" s="12"/>
      <c r="S33" s="11">
        <f t="shared" si="7"/>
        <v>500</v>
      </c>
      <c r="T33" s="12"/>
      <c r="U33" s="11">
        <v>1000</v>
      </c>
    </row>
    <row r="34" spans="1:21" outlineLevel="3">
      <c r="A34" s="11">
        <v>0</v>
      </c>
      <c r="B34" s="12"/>
      <c r="C34" s="11">
        <v>0</v>
      </c>
      <c r="D34" s="12"/>
      <c r="E34" s="11">
        <f t="shared" si="6"/>
        <v>0</v>
      </c>
      <c r="F34" s="12"/>
      <c r="G34" s="7"/>
      <c r="H34" s="7"/>
      <c r="I34" s="7"/>
      <c r="J34" s="7"/>
      <c r="K34" s="7"/>
      <c r="L34" s="7"/>
      <c r="M34" s="7" t="s">
        <v>36</v>
      </c>
      <c r="N34" s="7"/>
      <c r="O34" s="11">
        <v>0</v>
      </c>
      <c r="P34" s="12"/>
      <c r="Q34" s="11">
        <v>1000</v>
      </c>
      <c r="R34" s="12"/>
      <c r="S34" s="11">
        <f t="shared" si="7"/>
        <v>-1000</v>
      </c>
      <c r="T34" s="12"/>
      <c r="U34" s="11">
        <v>1000</v>
      </c>
    </row>
    <row r="35" spans="1:21" outlineLevel="3">
      <c r="A35" s="11">
        <v>0</v>
      </c>
      <c r="B35" s="12"/>
      <c r="C35" s="11"/>
      <c r="D35" s="12"/>
      <c r="E35" s="11">
        <f t="shared" si="6"/>
        <v>0</v>
      </c>
      <c r="F35" s="12"/>
      <c r="G35" s="7"/>
      <c r="H35" s="7"/>
      <c r="I35" s="7"/>
      <c r="J35" s="7"/>
      <c r="K35" s="7"/>
      <c r="L35" s="7"/>
      <c r="M35" s="7" t="s">
        <v>37</v>
      </c>
      <c r="N35" s="7"/>
      <c r="O35" s="11">
        <v>200</v>
      </c>
      <c r="P35" s="12"/>
      <c r="Q35" s="11"/>
      <c r="R35" s="12"/>
      <c r="S35" s="11">
        <f t="shared" si="7"/>
        <v>200</v>
      </c>
      <c r="T35" s="12"/>
      <c r="U35" s="11"/>
    </row>
    <row r="36" spans="1:21" outlineLevel="3">
      <c r="A36" s="11">
        <v>4</v>
      </c>
      <c r="B36" s="12"/>
      <c r="C36" s="11"/>
      <c r="D36" s="12"/>
      <c r="E36" s="11">
        <f t="shared" si="6"/>
        <v>4</v>
      </c>
      <c r="F36" s="12"/>
      <c r="G36" s="7"/>
      <c r="H36" s="7"/>
      <c r="I36" s="7"/>
      <c r="J36" s="7"/>
      <c r="K36" s="7"/>
      <c r="L36" s="7"/>
      <c r="M36" s="7" t="s">
        <v>38</v>
      </c>
      <c r="N36" s="7"/>
      <c r="O36" s="11">
        <v>29</v>
      </c>
      <c r="P36" s="12"/>
      <c r="Q36" s="11"/>
      <c r="R36" s="12"/>
      <c r="S36" s="11">
        <f t="shared" si="7"/>
        <v>29</v>
      </c>
      <c r="T36" s="12"/>
      <c r="U36" s="11"/>
    </row>
    <row r="37" spans="1:21" outlineLevel="3">
      <c r="A37" s="11">
        <v>0</v>
      </c>
      <c r="B37" s="12"/>
      <c r="C37" s="11"/>
      <c r="D37" s="12"/>
      <c r="E37" s="11">
        <f t="shared" si="6"/>
        <v>0</v>
      </c>
      <c r="F37" s="12"/>
      <c r="G37" s="7"/>
      <c r="H37" s="7"/>
      <c r="I37" s="7"/>
      <c r="J37" s="7"/>
      <c r="K37" s="7"/>
      <c r="L37" s="7"/>
      <c r="M37" s="7" t="s">
        <v>39</v>
      </c>
      <c r="N37" s="7"/>
      <c r="O37" s="11">
        <v>8</v>
      </c>
      <c r="P37" s="12"/>
      <c r="Q37" s="11"/>
      <c r="R37" s="12"/>
      <c r="S37" s="11">
        <f t="shared" si="7"/>
        <v>8</v>
      </c>
      <c r="T37" s="12"/>
      <c r="U37" s="11"/>
    </row>
    <row r="38" spans="1:21" outlineLevel="3">
      <c r="A38" s="11">
        <v>0</v>
      </c>
      <c r="B38" s="12"/>
      <c r="C38" s="11"/>
      <c r="D38" s="12"/>
      <c r="E38" s="11">
        <f t="shared" si="6"/>
        <v>0</v>
      </c>
      <c r="F38" s="12"/>
      <c r="G38" s="7"/>
      <c r="H38" s="7"/>
      <c r="I38" s="7"/>
      <c r="J38" s="7"/>
      <c r="K38" s="7"/>
      <c r="L38" s="7"/>
      <c r="M38" s="7" t="s">
        <v>40</v>
      </c>
      <c r="N38" s="7"/>
      <c r="O38" s="11">
        <v>2</v>
      </c>
      <c r="P38" s="12"/>
      <c r="Q38" s="11"/>
      <c r="R38" s="12"/>
      <c r="S38" s="11">
        <f t="shared" si="7"/>
        <v>2</v>
      </c>
      <c r="T38" s="12"/>
      <c r="U38" s="11"/>
    </row>
    <row r="39" spans="1:21" outlineLevel="3">
      <c r="A39" s="11">
        <v>307</v>
      </c>
      <c r="B39" s="12"/>
      <c r="C39" s="11">
        <v>238</v>
      </c>
      <c r="D39" s="12"/>
      <c r="E39" s="11">
        <f t="shared" si="6"/>
        <v>69</v>
      </c>
      <c r="F39" s="12"/>
      <c r="G39" s="7"/>
      <c r="H39" s="7"/>
      <c r="I39" s="7"/>
      <c r="J39" s="7"/>
      <c r="K39" s="7"/>
      <c r="L39" s="7"/>
      <c r="M39" s="7" t="s">
        <v>41</v>
      </c>
      <c r="N39" s="7"/>
      <c r="O39" s="11">
        <v>1074</v>
      </c>
      <c r="P39" s="12"/>
      <c r="Q39" s="11">
        <v>660</v>
      </c>
      <c r="R39" s="12"/>
      <c r="S39" s="11">
        <f t="shared" si="7"/>
        <v>414</v>
      </c>
      <c r="T39" s="12"/>
      <c r="U39" s="11">
        <v>1000</v>
      </c>
    </row>
    <row r="40" spans="1:21" outlineLevel="3">
      <c r="A40" s="11">
        <v>4737</v>
      </c>
      <c r="B40" s="12"/>
      <c r="C40" s="11">
        <v>3839</v>
      </c>
      <c r="D40" s="12"/>
      <c r="E40" s="11">
        <f t="shared" si="6"/>
        <v>898</v>
      </c>
      <c r="F40" s="12"/>
      <c r="G40" s="7"/>
      <c r="H40" s="7"/>
      <c r="I40" s="7"/>
      <c r="J40" s="7"/>
      <c r="K40" s="7"/>
      <c r="L40" s="7"/>
      <c r="M40" s="7" t="s">
        <v>42</v>
      </c>
      <c r="N40" s="7"/>
      <c r="O40" s="11">
        <v>28770</v>
      </c>
      <c r="P40" s="12"/>
      <c r="Q40" s="11">
        <v>25968</v>
      </c>
      <c r="R40" s="12"/>
      <c r="S40" s="11">
        <f t="shared" si="7"/>
        <v>2802</v>
      </c>
      <c r="T40" s="12"/>
      <c r="U40" s="11">
        <v>28000</v>
      </c>
    </row>
    <row r="41" spans="1:21" ht="17.25" outlineLevel="3" thickBot="1">
      <c r="A41" s="13">
        <v>-3</v>
      </c>
      <c r="B41" s="12"/>
      <c r="C41" s="13">
        <v>840</v>
      </c>
      <c r="D41" s="12"/>
      <c r="E41" s="13">
        <f>A41-C41</f>
        <v>-843</v>
      </c>
      <c r="F41" s="12"/>
      <c r="G41" s="7"/>
      <c r="H41" s="7"/>
      <c r="I41" s="7"/>
      <c r="J41" s="7"/>
      <c r="K41" s="7"/>
      <c r="L41" s="7"/>
      <c r="M41" s="7" t="s">
        <v>43</v>
      </c>
      <c r="N41" s="7"/>
      <c r="O41" s="13">
        <v>132</v>
      </c>
      <c r="P41" s="12"/>
      <c r="Q41" s="13">
        <v>2546</v>
      </c>
      <c r="R41" s="12"/>
      <c r="S41" s="13">
        <f>O41-Q41</f>
        <v>-2414</v>
      </c>
      <c r="T41" s="12"/>
      <c r="U41" s="13">
        <v>5000</v>
      </c>
    </row>
    <row r="42" spans="1:21" outlineLevel="2">
      <c r="A42" s="11">
        <f>ROUND(SUM(A32:A41),5)</f>
        <v>6045</v>
      </c>
      <c r="B42" s="12"/>
      <c r="C42" s="11">
        <f>ROUND(SUM(C32:C41),5)</f>
        <v>5917</v>
      </c>
      <c r="D42" s="12"/>
      <c r="E42" s="11">
        <f>A42-C42</f>
        <v>128</v>
      </c>
      <c r="F42" s="12"/>
      <c r="G42" s="7"/>
      <c r="H42" s="7"/>
      <c r="I42" s="7"/>
      <c r="J42" s="7"/>
      <c r="K42" s="7"/>
      <c r="L42" s="7" t="s">
        <v>44</v>
      </c>
      <c r="M42" s="7"/>
      <c r="N42" s="7"/>
      <c r="O42" s="11">
        <f>ROUND(SUM(O32:O41),5)</f>
        <v>31715</v>
      </c>
      <c r="P42" s="12"/>
      <c r="Q42" s="11">
        <f>ROUND(SUM(Q32:Q41),5)</f>
        <v>31174</v>
      </c>
      <c r="R42" s="12"/>
      <c r="S42" s="11">
        <f>O42-Q42</f>
        <v>541</v>
      </c>
      <c r="T42" s="12"/>
      <c r="U42" s="11">
        <f>ROUND(SUM(U32:U41),5)</f>
        <v>36000</v>
      </c>
    </row>
    <row r="43" spans="1:21" ht="30" customHeight="1" outlineLevel="3">
      <c r="A43" s="11"/>
      <c r="B43" s="12"/>
      <c r="C43" s="11"/>
      <c r="D43" s="12"/>
      <c r="E43" s="11"/>
      <c r="F43" s="12"/>
      <c r="G43" s="7"/>
      <c r="H43" s="7"/>
      <c r="I43" s="7"/>
      <c r="J43" s="7"/>
      <c r="K43" s="7"/>
      <c r="L43" s="7" t="s">
        <v>45</v>
      </c>
      <c r="M43" s="7"/>
      <c r="N43" s="7"/>
      <c r="O43" s="11"/>
      <c r="P43" s="12"/>
      <c r="Q43" s="11"/>
      <c r="R43" s="12"/>
      <c r="S43" s="11"/>
      <c r="T43" s="12"/>
      <c r="U43" s="11"/>
    </row>
    <row r="44" spans="1:21" outlineLevel="3">
      <c r="A44" s="11">
        <v>0</v>
      </c>
      <c r="B44" s="12"/>
      <c r="C44" s="11">
        <v>2165</v>
      </c>
      <c r="D44" s="12"/>
      <c r="E44" s="11">
        <f t="shared" ref="E44:E45" si="8">A44-C44</f>
        <v>-2165</v>
      </c>
      <c r="F44" s="12"/>
      <c r="G44" s="7"/>
      <c r="H44" s="7"/>
      <c r="I44" s="7"/>
      <c r="J44" s="7"/>
      <c r="K44" s="7"/>
      <c r="L44" s="7"/>
      <c r="M44" s="7" t="s">
        <v>46</v>
      </c>
      <c r="N44" s="7"/>
      <c r="O44" s="11">
        <v>842</v>
      </c>
      <c r="P44" s="12"/>
      <c r="Q44" s="11">
        <v>12990</v>
      </c>
      <c r="R44" s="12"/>
      <c r="S44" s="11">
        <f t="shared" ref="S44:S45" si="9">O44-Q44</f>
        <v>-12148</v>
      </c>
      <c r="T44" s="12"/>
      <c r="U44" s="11">
        <v>26000</v>
      </c>
    </row>
    <row r="45" spans="1:21" outlineLevel="3">
      <c r="A45" s="11">
        <v>703</v>
      </c>
      <c r="B45" s="12"/>
      <c r="C45" s="11"/>
      <c r="D45" s="12"/>
      <c r="E45" s="11">
        <f t="shared" si="8"/>
        <v>703</v>
      </c>
      <c r="F45" s="12"/>
      <c r="G45" s="7"/>
      <c r="H45" s="7"/>
      <c r="I45" s="7"/>
      <c r="J45" s="7"/>
      <c r="K45" s="7"/>
      <c r="L45" s="7"/>
      <c r="M45" s="7" t="s">
        <v>47</v>
      </c>
      <c r="N45" s="7"/>
      <c r="O45" s="11">
        <v>-1407</v>
      </c>
      <c r="P45" s="12"/>
      <c r="Q45" s="11"/>
      <c r="R45" s="12"/>
      <c r="S45" s="11">
        <f t="shared" si="9"/>
        <v>-1407</v>
      </c>
      <c r="T45" s="12"/>
      <c r="U45" s="11"/>
    </row>
    <row r="46" spans="1:21" ht="17.25" outlineLevel="3" thickBot="1">
      <c r="A46" s="14">
        <v>0</v>
      </c>
      <c r="B46" s="12"/>
      <c r="C46" s="14"/>
      <c r="D46" s="12"/>
      <c r="E46" s="14">
        <f>A46-C46</f>
        <v>0</v>
      </c>
      <c r="F46" s="12"/>
      <c r="G46" s="7"/>
      <c r="H46" s="7"/>
      <c r="I46" s="7"/>
      <c r="J46" s="7"/>
      <c r="K46" s="7"/>
      <c r="L46" s="7"/>
      <c r="M46" s="7" t="s">
        <v>48</v>
      </c>
      <c r="N46" s="7"/>
      <c r="O46" s="14">
        <v>-449</v>
      </c>
      <c r="P46" s="12"/>
      <c r="Q46" s="14"/>
      <c r="R46" s="12"/>
      <c r="S46" s="14">
        <f>O46-Q46</f>
        <v>-449</v>
      </c>
      <c r="T46" s="12"/>
      <c r="U46" s="14"/>
    </row>
    <row r="47" spans="1:21" ht="17.25" outlineLevel="2" thickBot="1">
      <c r="A47" s="15">
        <f>ROUND(SUM(A43:A46),5)</f>
        <v>703</v>
      </c>
      <c r="B47" s="12"/>
      <c r="C47" s="15">
        <f>ROUND(SUM(C43:C46),5)</f>
        <v>2165</v>
      </c>
      <c r="D47" s="12"/>
      <c r="E47" s="15">
        <f>A47-C47</f>
        <v>-1462</v>
      </c>
      <c r="F47" s="12"/>
      <c r="G47" s="7"/>
      <c r="H47" s="7"/>
      <c r="I47" s="7"/>
      <c r="J47" s="7"/>
      <c r="K47" s="7"/>
      <c r="L47" s="7" t="s">
        <v>49</v>
      </c>
      <c r="M47" s="7"/>
      <c r="N47" s="7"/>
      <c r="O47" s="15">
        <f>ROUND(SUM(O43:O46),5)</f>
        <v>-1014</v>
      </c>
      <c r="P47" s="12"/>
      <c r="Q47" s="15">
        <f>ROUND(SUM(Q43:Q46),5)</f>
        <v>12990</v>
      </c>
      <c r="R47" s="12"/>
      <c r="S47" s="15">
        <f>O47-Q47</f>
        <v>-14004</v>
      </c>
      <c r="T47" s="12"/>
      <c r="U47" s="15">
        <f>ROUND(SUM(U43:U46),5)</f>
        <v>26000</v>
      </c>
    </row>
    <row r="48" spans="1:21" ht="30" customHeight="1" outlineLevel="1" thickBot="1">
      <c r="A48" s="15">
        <f>ROUND(SUM(A5:A7)+SUM(A13:A17)+SUM(A21:A31)+A42+A47,5)</f>
        <v>197657</v>
      </c>
      <c r="B48" s="12"/>
      <c r="C48" s="15">
        <f>ROUND(SUM(C5:C7)+SUM(C13:C17)+SUM(C21:C31)+C42+C47,5)</f>
        <v>171898</v>
      </c>
      <c r="D48" s="12"/>
      <c r="E48" s="15">
        <f>A48-C48</f>
        <v>25759</v>
      </c>
      <c r="F48" s="12"/>
      <c r="G48" s="7"/>
      <c r="H48" s="7"/>
      <c r="I48" s="7"/>
      <c r="J48" s="7"/>
      <c r="K48" s="7" t="s">
        <v>50</v>
      </c>
      <c r="L48" s="7"/>
      <c r="M48" s="7"/>
      <c r="N48" s="7"/>
      <c r="O48" s="15">
        <f>ROUND(SUM(O5:O7)+SUM(O13:O17)+SUM(O21:O31)+O42+O47,5)</f>
        <v>1891746</v>
      </c>
      <c r="P48" s="12"/>
      <c r="Q48" s="15">
        <f>ROUND(SUM(Q5:Q7)+SUM(Q13:Q17)+SUM(Q21:Q31)+Q42+Q47,5)</f>
        <v>1673271</v>
      </c>
      <c r="R48" s="12"/>
      <c r="S48" s="15">
        <f>O48-Q48</f>
        <v>218475</v>
      </c>
      <c r="T48" s="12"/>
      <c r="U48" s="15">
        <f>ROUND(SUM(U5:U7)+SUM(U13:U17)+SUM(U21:U31)+U42+U47,5)</f>
        <v>2775000</v>
      </c>
    </row>
    <row r="49" spans="1:21" ht="30" customHeight="1" thickBot="1">
      <c r="A49" s="16">
        <f>ROUND(A4+A48,5)</f>
        <v>197657</v>
      </c>
      <c r="B49" s="17"/>
      <c r="C49" s="16">
        <f>ROUND(C4+C48,5)</f>
        <v>171898</v>
      </c>
      <c r="D49" s="17"/>
      <c r="E49" s="16">
        <f>A49-C49</f>
        <v>25759</v>
      </c>
      <c r="F49" s="17"/>
      <c r="G49" s="17"/>
      <c r="H49" s="17"/>
      <c r="I49" s="17"/>
      <c r="J49" s="17" t="s">
        <v>51</v>
      </c>
      <c r="K49" s="17"/>
      <c r="L49" s="17"/>
      <c r="M49" s="17"/>
      <c r="N49" s="17"/>
      <c r="O49" s="16">
        <f>ROUND(O4+O48,5)</f>
        <v>1891746</v>
      </c>
      <c r="P49" s="17"/>
      <c r="Q49" s="16">
        <f>ROUND(Q4+Q48,5)</f>
        <v>1673271</v>
      </c>
      <c r="R49" s="17"/>
      <c r="S49" s="16">
        <f>O49-Q49</f>
        <v>218475</v>
      </c>
      <c r="T49" s="17"/>
      <c r="U49" s="16">
        <f>ROUND(U4+U48,5)</f>
        <v>2775000</v>
      </c>
    </row>
    <row r="50" spans="1:21" ht="30" hidden="1" customHeight="1">
      <c r="A50" s="11">
        <f>A49</f>
        <v>197657</v>
      </c>
      <c r="B50" s="12"/>
      <c r="C50" s="11">
        <f>C49</f>
        <v>171898</v>
      </c>
      <c r="D50" s="12"/>
      <c r="E50" s="11"/>
      <c r="F50" s="12"/>
      <c r="G50" s="7"/>
      <c r="H50" s="7"/>
      <c r="I50" s="7" t="s">
        <v>52</v>
      </c>
      <c r="J50" s="7"/>
      <c r="K50" s="7"/>
      <c r="L50" s="7"/>
      <c r="M50" s="7"/>
      <c r="N50" s="7"/>
      <c r="O50" s="11">
        <f>O49</f>
        <v>1891746</v>
      </c>
      <c r="P50" s="12"/>
      <c r="Q50" s="11">
        <f>Q49</f>
        <v>1673271</v>
      </c>
      <c r="R50" s="12"/>
      <c r="S50" s="11"/>
      <c r="T50" s="12"/>
      <c r="U50" s="11">
        <f>U49</f>
        <v>2775000</v>
      </c>
    </row>
    <row r="51" spans="1:21" ht="30" customHeight="1" outlineLevel="1">
      <c r="A51" s="11"/>
      <c r="B51" s="12"/>
      <c r="C51" s="11"/>
      <c r="D51" s="12"/>
      <c r="E51" s="11"/>
      <c r="F51" s="12"/>
      <c r="G51" s="7"/>
      <c r="H51" s="7"/>
      <c r="I51" s="7"/>
      <c r="J51" s="7" t="s">
        <v>53</v>
      </c>
      <c r="K51" s="7"/>
      <c r="L51" s="7"/>
      <c r="M51" s="7"/>
      <c r="N51" s="7"/>
      <c r="O51" s="11"/>
      <c r="P51" s="12"/>
      <c r="Q51" s="11"/>
      <c r="R51" s="12"/>
      <c r="S51" s="11"/>
      <c r="T51" s="12"/>
      <c r="U51" s="11"/>
    </row>
    <row r="52" spans="1:21" outlineLevel="2">
      <c r="A52" s="11"/>
      <c r="B52" s="12"/>
      <c r="C52" s="11"/>
      <c r="D52" s="12"/>
      <c r="E52" s="11"/>
      <c r="F52" s="12"/>
      <c r="G52" s="7"/>
      <c r="H52" s="7"/>
      <c r="I52" s="7"/>
      <c r="J52" s="7"/>
      <c r="K52" s="7" t="s">
        <v>54</v>
      </c>
      <c r="L52" s="7"/>
      <c r="M52" s="7"/>
      <c r="N52" s="7"/>
      <c r="O52" s="11"/>
      <c r="P52" s="12"/>
      <c r="Q52" s="11"/>
      <c r="R52" s="12"/>
      <c r="S52" s="11"/>
      <c r="T52" s="12"/>
      <c r="U52" s="11"/>
    </row>
    <row r="53" spans="1:21" outlineLevel="3">
      <c r="A53" s="11"/>
      <c r="B53" s="12"/>
      <c r="C53" s="11"/>
      <c r="D53" s="12"/>
      <c r="E53" s="11"/>
      <c r="F53" s="12"/>
      <c r="G53" s="7"/>
      <c r="H53" s="7"/>
      <c r="I53" s="7"/>
      <c r="J53" s="7"/>
      <c r="K53" s="7"/>
      <c r="L53" s="7" t="s">
        <v>55</v>
      </c>
      <c r="M53" s="7"/>
      <c r="N53" s="7"/>
      <c r="O53" s="11"/>
      <c r="P53" s="12"/>
      <c r="Q53" s="11"/>
      <c r="R53" s="12"/>
      <c r="S53" s="11"/>
      <c r="T53" s="12"/>
      <c r="U53" s="11"/>
    </row>
    <row r="54" spans="1:21" outlineLevel="3">
      <c r="A54" s="11">
        <v>4905</v>
      </c>
      <c r="B54" s="12"/>
      <c r="C54" s="11">
        <v>7677</v>
      </c>
      <c r="D54" s="12"/>
      <c r="E54" s="11">
        <f t="shared" ref="E54:E72" si="10">A54-C54</f>
        <v>-2772</v>
      </c>
      <c r="F54" s="12"/>
      <c r="G54" s="7"/>
      <c r="H54" s="7"/>
      <c r="I54" s="7"/>
      <c r="J54" s="7"/>
      <c r="K54" s="7"/>
      <c r="L54" s="7"/>
      <c r="M54" s="7" t="s">
        <v>56</v>
      </c>
      <c r="N54" s="7"/>
      <c r="O54" s="11">
        <v>25589</v>
      </c>
      <c r="P54" s="12"/>
      <c r="Q54" s="11">
        <v>26547</v>
      </c>
      <c r="R54" s="12"/>
      <c r="S54" s="11">
        <f t="shared" ref="S54:S72" si="11">O54-Q54</f>
        <v>-958</v>
      </c>
      <c r="T54" s="12"/>
      <c r="U54" s="11">
        <v>55000</v>
      </c>
    </row>
    <row r="55" spans="1:21" outlineLevel="3">
      <c r="A55" s="11">
        <v>6184</v>
      </c>
      <c r="B55" s="12"/>
      <c r="C55" s="11">
        <v>5346</v>
      </c>
      <c r="D55" s="12"/>
      <c r="E55" s="11">
        <f t="shared" si="10"/>
        <v>838</v>
      </c>
      <c r="F55" s="12"/>
      <c r="G55" s="7"/>
      <c r="H55" s="7"/>
      <c r="I55" s="7"/>
      <c r="J55" s="7"/>
      <c r="K55" s="7"/>
      <c r="L55" s="7"/>
      <c r="M55" s="7" t="s">
        <v>57</v>
      </c>
      <c r="N55" s="7"/>
      <c r="O55" s="11">
        <v>23897</v>
      </c>
      <c r="P55" s="12"/>
      <c r="Q55" s="11">
        <v>21716</v>
      </c>
      <c r="R55" s="12"/>
      <c r="S55" s="11">
        <f t="shared" si="11"/>
        <v>2181</v>
      </c>
      <c r="T55" s="12"/>
      <c r="U55" s="11">
        <v>27000</v>
      </c>
    </row>
    <row r="56" spans="1:21" outlineLevel="3">
      <c r="A56" s="11">
        <v>1224</v>
      </c>
      <c r="B56" s="12"/>
      <c r="C56" s="11">
        <v>1800</v>
      </c>
      <c r="D56" s="12"/>
      <c r="E56" s="11">
        <f t="shared" si="10"/>
        <v>-576</v>
      </c>
      <c r="F56" s="12"/>
      <c r="G56" s="7"/>
      <c r="H56" s="7"/>
      <c r="I56" s="7"/>
      <c r="J56" s="7"/>
      <c r="K56" s="7"/>
      <c r="L56" s="7"/>
      <c r="M56" s="7" t="s">
        <v>58</v>
      </c>
      <c r="N56" s="7"/>
      <c r="O56" s="11">
        <v>3380</v>
      </c>
      <c r="P56" s="12"/>
      <c r="Q56" s="11">
        <v>3223</v>
      </c>
      <c r="R56" s="12"/>
      <c r="S56" s="11">
        <f t="shared" si="11"/>
        <v>157</v>
      </c>
      <c r="T56" s="12"/>
      <c r="U56" s="11">
        <v>4500</v>
      </c>
    </row>
    <row r="57" spans="1:21" outlineLevel="3">
      <c r="A57" s="11">
        <v>234</v>
      </c>
      <c r="B57" s="12"/>
      <c r="C57" s="11">
        <v>135</v>
      </c>
      <c r="D57" s="12"/>
      <c r="E57" s="11">
        <f t="shared" si="10"/>
        <v>99</v>
      </c>
      <c r="F57" s="12"/>
      <c r="G57" s="7"/>
      <c r="H57" s="7"/>
      <c r="I57" s="7"/>
      <c r="J57" s="7"/>
      <c r="K57" s="7"/>
      <c r="L57" s="7"/>
      <c r="M57" s="7" t="s">
        <v>59</v>
      </c>
      <c r="N57" s="7"/>
      <c r="O57" s="11">
        <v>1167</v>
      </c>
      <c r="P57" s="12"/>
      <c r="Q57" s="11">
        <v>1853</v>
      </c>
      <c r="R57" s="12"/>
      <c r="S57" s="11">
        <f t="shared" si="11"/>
        <v>-686</v>
      </c>
      <c r="T57" s="12"/>
      <c r="U57" s="11">
        <v>3000</v>
      </c>
    </row>
    <row r="58" spans="1:21" outlineLevel="3">
      <c r="A58" s="11">
        <v>1819</v>
      </c>
      <c r="B58" s="12"/>
      <c r="C58" s="11">
        <v>1325</v>
      </c>
      <c r="D58" s="12"/>
      <c r="E58" s="11">
        <f t="shared" si="10"/>
        <v>494</v>
      </c>
      <c r="F58" s="12"/>
      <c r="G58" s="7"/>
      <c r="H58" s="7"/>
      <c r="I58" s="7"/>
      <c r="J58" s="7"/>
      <c r="K58" s="7"/>
      <c r="L58" s="7"/>
      <c r="M58" s="7" t="s">
        <v>60</v>
      </c>
      <c r="N58" s="7"/>
      <c r="O58" s="11">
        <v>8098</v>
      </c>
      <c r="P58" s="12"/>
      <c r="Q58" s="11">
        <v>6444</v>
      </c>
      <c r="R58" s="12"/>
      <c r="S58" s="11">
        <f t="shared" si="11"/>
        <v>1654</v>
      </c>
      <c r="T58" s="12"/>
      <c r="U58" s="11">
        <v>9000</v>
      </c>
    </row>
    <row r="59" spans="1:21" outlineLevel="3">
      <c r="A59" s="11">
        <v>200</v>
      </c>
      <c r="B59" s="12"/>
      <c r="C59" s="11">
        <v>0</v>
      </c>
      <c r="D59" s="12"/>
      <c r="E59" s="11">
        <f t="shared" si="10"/>
        <v>200</v>
      </c>
      <c r="F59" s="12"/>
      <c r="G59" s="7"/>
      <c r="H59" s="7"/>
      <c r="I59" s="7"/>
      <c r="J59" s="7"/>
      <c r="K59" s="7"/>
      <c r="L59" s="7"/>
      <c r="M59" s="7" t="s">
        <v>61</v>
      </c>
      <c r="N59" s="7"/>
      <c r="O59" s="11">
        <v>5600</v>
      </c>
      <c r="P59" s="12"/>
      <c r="Q59" s="11">
        <v>9903</v>
      </c>
      <c r="R59" s="12"/>
      <c r="S59" s="11">
        <f t="shared" si="11"/>
        <v>-4303</v>
      </c>
      <c r="T59" s="12"/>
      <c r="U59" s="11">
        <v>10000</v>
      </c>
    </row>
    <row r="60" spans="1:21" outlineLevel="3">
      <c r="A60" s="11">
        <v>615</v>
      </c>
      <c r="B60" s="12"/>
      <c r="C60" s="11">
        <v>0</v>
      </c>
      <c r="D60" s="12"/>
      <c r="E60" s="11">
        <f t="shared" si="10"/>
        <v>615</v>
      </c>
      <c r="F60" s="12"/>
      <c r="G60" s="7"/>
      <c r="H60" s="7"/>
      <c r="I60" s="7"/>
      <c r="J60" s="7"/>
      <c r="K60" s="7"/>
      <c r="L60" s="7"/>
      <c r="M60" s="7" t="s">
        <v>62</v>
      </c>
      <c r="N60" s="7"/>
      <c r="O60" s="11">
        <v>11962</v>
      </c>
      <c r="P60" s="12"/>
      <c r="Q60" s="11">
        <v>7754</v>
      </c>
      <c r="R60" s="12"/>
      <c r="S60" s="11">
        <f t="shared" si="11"/>
        <v>4208</v>
      </c>
      <c r="T60" s="12"/>
      <c r="U60" s="11">
        <v>11000</v>
      </c>
    </row>
    <row r="61" spans="1:21" outlineLevel="3">
      <c r="A61" s="11">
        <v>794</v>
      </c>
      <c r="B61" s="12"/>
      <c r="C61" s="11">
        <v>132</v>
      </c>
      <c r="D61" s="12"/>
      <c r="E61" s="11">
        <f t="shared" si="10"/>
        <v>662</v>
      </c>
      <c r="F61" s="12"/>
      <c r="G61" s="7"/>
      <c r="H61" s="7"/>
      <c r="I61" s="7"/>
      <c r="J61" s="7"/>
      <c r="K61" s="7"/>
      <c r="L61" s="7"/>
      <c r="M61" s="7" t="s">
        <v>63</v>
      </c>
      <c r="N61" s="7"/>
      <c r="O61" s="11">
        <v>4302</v>
      </c>
      <c r="P61" s="12"/>
      <c r="Q61" s="11">
        <v>3268</v>
      </c>
      <c r="R61" s="12"/>
      <c r="S61" s="11">
        <f t="shared" si="11"/>
        <v>1034</v>
      </c>
      <c r="T61" s="12"/>
      <c r="U61" s="11">
        <v>6000</v>
      </c>
    </row>
    <row r="62" spans="1:21" outlineLevel="3">
      <c r="A62" s="11">
        <v>0</v>
      </c>
      <c r="B62" s="12"/>
      <c r="C62" s="11">
        <v>0</v>
      </c>
      <c r="D62" s="12"/>
      <c r="E62" s="11">
        <f t="shared" si="10"/>
        <v>0</v>
      </c>
      <c r="F62" s="12"/>
      <c r="G62" s="7"/>
      <c r="H62" s="7"/>
      <c r="I62" s="7"/>
      <c r="J62" s="7"/>
      <c r="K62" s="7"/>
      <c r="L62" s="7"/>
      <c r="M62" s="7" t="s">
        <v>64</v>
      </c>
      <c r="N62" s="7"/>
      <c r="O62" s="11">
        <v>1195</v>
      </c>
      <c r="P62" s="12"/>
      <c r="Q62" s="11">
        <v>4000</v>
      </c>
      <c r="R62" s="12"/>
      <c r="S62" s="11">
        <f t="shared" si="11"/>
        <v>-2805</v>
      </c>
      <c r="T62" s="12"/>
      <c r="U62" s="11">
        <v>4000</v>
      </c>
    </row>
    <row r="63" spans="1:21" outlineLevel="3">
      <c r="A63" s="11">
        <v>234</v>
      </c>
      <c r="B63" s="12"/>
      <c r="C63" s="11">
        <v>4185</v>
      </c>
      <c r="D63" s="12"/>
      <c r="E63" s="11">
        <f t="shared" si="10"/>
        <v>-3951</v>
      </c>
      <c r="F63" s="12"/>
      <c r="G63" s="7"/>
      <c r="H63" s="7"/>
      <c r="I63" s="7"/>
      <c r="J63" s="7"/>
      <c r="K63" s="7"/>
      <c r="L63" s="7"/>
      <c r="M63" s="7" t="s">
        <v>65</v>
      </c>
      <c r="N63" s="7"/>
      <c r="O63" s="11">
        <v>43895</v>
      </c>
      <c r="P63" s="12"/>
      <c r="Q63" s="11">
        <v>39925</v>
      </c>
      <c r="R63" s="12"/>
      <c r="S63" s="11">
        <f t="shared" si="11"/>
        <v>3970</v>
      </c>
      <c r="T63" s="12"/>
      <c r="U63" s="11">
        <v>65000</v>
      </c>
    </row>
    <row r="64" spans="1:21" outlineLevel="3">
      <c r="A64" s="11">
        <v>0</v>
      </c>
      <c r="B64" s="12"/>
      <c r="C64" s="11">
        <v>0</v>
      </c>
      <c r="D64" s="12"/>
      <c r="E64" s="11">
        <f t="shared" si="10"/>
        <v>0</v>
      </c>
      <c r="F64" s="12"/>
      <c r="G64" s="7"/>
      <c r="H64" s="7"/>
      <c r="I64" s="7"/>
      <c r="J64" s="7"/>
      <c r="K64" s="7"/>
      <c r="L64" s="7"/>
      <c r="M64" s="7" t="s">
        <v>66</v>
      </c>
      <c r="N64" s="7"/>
      <c r="O64" s="11">
        <v>16550</v>
      </c>
      <c r="P64" s="12"/>
      <c r="Q64" s="11">
        <v>16500</v>
      </c>
      <c r="R64" s="12"/>
      <c r="S64" s="11">
        <f t="shared" si="11"/>
        <v>50</v>
      </c>
      <c r="T64" s="12"/>
      <c r="U64" s="11">
        <v>16500</v>
      </c>
    </row>
    <row r="65" spans="1:21" outlineLevel="3">
      <c r="A65" s="11">
        <v>650</v>
      </c>
      <c r="B65" s="12"/>
      <c r="C65" s="11">
        <v>6250</v>
      </c>
      <c r="D65" s="12"/>
      <c r="E65" s="11">
        <f t="shared" si="10"/>
        <v>-5600</v>
      </c>
      <c r="F65" s="12"/>
      <c r="G65" s="7"/>
      <c r="H65" s="7"/>
      <c r="I65" s="7"/>
      <c r="J65" s="7"/>
      <c r="K65" s="7"/>
      <c r="L65" s="7"/>
      <c r="M65" s="7" t="s">
        <v>67</v>
      </c>
      <c r="N65" s="7"/>
      <c r="O65" s="11">
        <v>55302</v>
      </c>
      <c r="P65" s="12"/>
      <c r="Q65" s="11">
        <v>37500</v>
      </c>
      <c r="R65" s="12"/>
      <c r="S65" s="11">
        <f t="shared" si="11"/>
        <v>17802</v>
      </c>
      <c r="T65" s="12"/>
      <c r="U65" s="11">
        <v>75000</v>
      </c>
    </row>
    <row r="66" spans="1:21" outlineLevel="3">
      <c r="A66" s="11">
        <v>0</v>
      </c>
      <c r="B66" s="12"/>
      <c r="C66" s="11">
        <v>0</v>
      </c>
      <c r="D66" s="12"/>
      <c r="E66" s="11">
        <f t="shared" si="10"/>
        <v>0</v>
      </c>
      <c r="F66" s="12"/>
      <c r="G66" s="7"/>
      <c r="H66" s="7"/>
      <c r="I66" s="7"/>
      <c r="J66" s="7"/>
      <c r="K66" s="7"/>
      <c r="L66" s="7"/>
      <c r="M66" s="7" t="s">
        <v>68</v>
      </c>
      <c r="N66" s="7"/>
      <c r="O66" s="11">
        <v>8297</v>
      </c>
      <c r="P66" s="12"/>
      <c r="Q66" s="11">
        <v>3000</v>
      </c>
      <c r="R66" s="12"/>
      <c r="S66" s="11">
        <f t="shared" si="11"/>
        <v>5297</v>
      </c>
      <c r="T66" s="12"/>
      <c r="U66" s="11">
        <v>3000</v>
      </c>
    </row>
    <row r="67" spans="1:21" outlineLevel="3">
      <c r="A67" s="11">
        <v>164</v>
      </c>
      <c r="B67" s="12"/>
      <c r="C67" s="11">
        <v>665</v>
      </c>
      <c r="D67" s="12"/>
      <c r="E67" s="11">
        <f t="shared" si="10"/>
        <v>-501</v>
      </c>
      <c r="F67" s="12"/>
      <c r="G67" s="7"/>
      <c r="H67" s="7"/>
      <c r="I67" s="7"/>
      <c r="J67" s="7"/>
      <c r="K67" s="7"/>
      <c r="L67" s="7"/>
      <c r="M67" s="7" t="s">
        <v>69</v>
      </c>
      <c r="N67" s="7"/>
      <c r="O67" s="11">
        <v>1588</v>
      </c>
      <c r="P67" s="12"/>
      <c r="Q67" s="11">
        <v>3990</v>
      </c>
      <c r="R67" s="12"/>
      <c r="S67" s="11">
        <f t="shared" si="11"/>
        <v>-2402</v>
      </c>
      <c r="T67" s="12"/>
      <c r="U67" s="11">
        <v>8000</v>
      </c>
    </row>
    <row r="68" spans="1:21" outlineLevel="4">
      <c r="A68" s="11"/>
      <c r="B68" s="12"/>
      <c r="C68" s="11"/>
      <c r="D68" s="12"/>
      <c r="E68" s="11"/>
      <c r="F68" s="12"/>
      <c r="G68" s="7"/>
      <c r="H68" s="7"/>
      <c r="I68" s="7"/>
      <c r="J68" s="7"/>
      <c r="K68" s="7"/>
      <c r="L68" s="7"/>
      <c r="M68" s="7" t="s">
        <v>70</v>
      </c>
      <c r="N68" s="7"/>
      <c r="O68" s="11"/>
      <c r="P68" s="12"/>
      <c r="Q68" s="11"/>
      <c r="R68" s="12"/>
      <c r="S68" s="11"/>
      <c r="T68" s="12"/>
      <c r="U68" s="11"/>
    </row>
    <row r="69" spans="1:21" outlineLevel="4">
      <c r="A69" s="11">
        <v>6617</v>
      </c>
      <c r="B69" s="12"/>
      <c r="C69" s="11">
        <v>6858</v>
      </c>
      <c r="D69" s="12"/>
      <c r="E69" s="11">
        <f t="shared" si="10"/>
        <v>-241</v>
      </c>
      <c r="F69" s="12"/>
      <c r="G69" s="7"/>
      <c r="H69" s="7"/>
      <c r="I69" s="7"/>
      <c r="J69" s="7"/>
      <c r="K69" s="7"/>
      <c r="L69" s="7"/>
      <c r="M69" s="7"/>
      <c r="N69" s="7" t="s">
        <v>71</v>
      </c>
      <c r="O69" s="11">
        <v>40084</v>
      </c>
      <c r="P69" s="12"/>
      <c r="Q69" s="11">
        <v>45950</v>
      </c>
      <c r="R69" s="12"/>
      <c r="S69" s="11">
        <f t="shared" si="11"/>
        <v>-5866</v>
      </c>
      <c r="T69" s="12"/>
      <c r="U69" s="11">
        <v>92000</v>
      </c>
    </row>
    <row r="70" spans="1:21" outlineLevel="4">
      <c r="A70" s="11">
        <v>910</v>
      </c>
      <c r="B70" s="12"/>
      <c r="C70" s="11">
        <v>117</v>
      </c>
      <c r="D70" s="12"/>
      <c r="E70" s="11">
        <f t="shared" si="10"/>
        <v>793</v>
      </c>
      <c r="F70" s="12"/>
      <c r="G70" s="7"/>
      <c r="H70" s="7"/>
      <c r="I70" s="7"/>
      <c r="J70" s="7"/>
      <c r="K70" s="7"/>
      <c r="L70" s="7"/>
      <c r="M70" s="7"/>
      <c r="N70" s="7" t="s">
        <v>72</v>
      </c>
      <c r="O70" s="11">
        <v>2192</v>
      </c>
      <c r="P70" s="12"/>
      <c r="Q70" s="11">
        <v>287</v>
      </c>
      <c r="R70" s="12"/>
      <c r="S70" s="11">
        <f t="shared" si="11"/>
        <v>1905</v>
      </c>
      <c r="T70" s="12"/>
      <c r="U70" s="11">
        <v>1200</v>
      </c>
    </row>
    <row r="71" spans="1:21" outlineLevel="4">
      <c r="A71" s="11">
        <v>558</v>
      </c>
      <c r="B71" s="12"/>
      <c r="C71" s="11">
        <v>567</v>
      </c>
      <c r="D71" s="12"/>
      <c r="E71" s="11">
        <f t="shared" si="10"/>
        <v>-9</v>
      </c>
      <c r="F71" s="12"/>
      <c r="G71" s="7"/>
      <c r="H71" s="7"/>
      <c r="I71" s="7"/>
      <c r="J71" s="7"/>
      <c r="K71" s="7"/>
      <c r="L71" s="7"/>
      <c r="M71" s="7"/>
      <c r="N71" s="7" t="s">
        <v>73</v>
      </c>
      <c r="O71" s="11">
        <v>4794</v>
      </c>
      <c r="P71" s="12"/>
      <c r="Q71" s="11">
        <v>3447</v>
      </c>
      <c r="R71" s="12"/>
      <c r="S71" s="11">
        <f t="shared" si="11"/>
        <v>1347</v>
      </c>
      <c r="T71" s="12"/>
      <c r="U71" s="11">
        <v>7000</v>
      </c>
    </row>
    <row r="72" spans="1:21" outlineLevel="4">
      <c r="A72" s="11">
        <v>1222</v>
      </c>
      <c r="B72" s="12"/>
      <c r="C72" s="11">
        <v>454</v>
      </c>
      <c r="D72" s="12"/>
      <c r="E72" s="11">
        <f t="shared" si="10"/>
        <v>768</v>
      </c>
      <c r="F72" s="12"/>
      <c r="G72" s="7"/>
      <c r="H72" s="7"/>
      <c r="I72" s="7"/>
      <c r="J72" s="7"/>
      <c r="K72" s="7"/>
      <c r="L72" s="7"/>
      <c r="M72" s="7"/>
      <c r="N72" s="7" t="s">
        <v>74</v>
      </c>
      <c r="O72" s="11">
        <v>4451</v>
      </c>
      <c r="P72" s="12"/>
      <c r="Q72" s="11">
        <v>2459</v>
      </c>
      <c r="R72" s="12"/>
      <c r="S72" s="11">
        <f t="shared" si="11"/>
        <v>1992</v>
      </c>
      <c r="T72" s="12"/>
      <c r="U72" s="11">
        <v>7000</v>
      </c>
    </row>
    <row r="73" spans="1:21" ht="17.25" outlineLevel="4" thickBot="1">
      <c r="A73" s="13">
        <v>560</v>
      </c>
      <c r="B73" s="12"/>
      <c r="C73" s="13">
        <v>790</v>
      </c>
      <c r="D73" s="12"/>
      <c r="E73" s="13">
        <f>A73-C73</f>
        <v>-230</v>
      </c>
      <c r="F73" s="12"/>
      <c r="G73" s="7"/>
      <c r="H73" s="7"/>
      <c r="I73" s="7"/>
      <c r="J73" s="7"/>
      <c r="K73" s="7"/>
      <c r="L73" s="7"/>
      <c r="M73" s="7"/>
      <c r="N73" s="7" t="s">
        <v>75</v>
      </c>
      <c r="O73" s="13">
        <v>6609</v>
      </c>
      <c r="P73" s="12"/>
      <c r="Q73" s="13">
        <v>3809</v>
      </c>
      <c r="R73" s="12"/>
      <c r="S73" s="13">
        <f>O73-Q73</f>
        <v>2800</v>
      </c>
      <c r="T73" s="12"/>
      <c r="U73" s="13">
        <v>9000</v>
      </c>
    </row>
    <row r="74" spans="1:21" outlineLevel="3">
      <c r="A74" s="11">
        <f>ROUND(SUM(A68:A73),5)</f>
        <v>9867</v>
      </c>
      <c r="B74" s="12"/>
      <c r="C74" s="11">
        <f>ROUND(SUM(C68:C73),5)</f>
        <v>8786</v>
      </c>
      <c r="D74" s="12"/>
      <c r="E74" s="11">
        <f>A74-C74</f>
        <v>1081</v>
      </c>
      <c r="F74" s="12"/>
      <c r="G74" s="7"/>
      <c r="H74" s="7"/>
      <c r="I74" s="7"/>
      <c r="J74" s="7"/>
      <c r="K74" s="7"/>
      <c r="L74" s="7"/>
      <c r="M74" s="7" t="s">
        <v>76</v>
      </c>
      <c r="N74" s="7"/>
      <c r="O74" s="11">
        <f>ROUND(SUM(O68:O73),5)</f>
        <v>58130</v>
      </c>
      <c r="P74" s="12"/>
      <c r="Q74" s="11">
        <f>ROUND(SUM(Q68:Q73),5)</f>
        <v>55952</v>
      </c>
      <c r="R74" s="12"/>
      <c r="S74" s="11">
        <f>O74-Q74</f>
        <v>2178</v>
      </c>
      <c r="T74" s="12"/>
      <c r="U74" s="11">
        <f>ROUND(SUM(U68:U73),5)</f>
        <v>116200</v>
      </c>
    </row>
    <row r="75" spans="1:21" ht="30" customHeight="1" outlineLevel="4">
      <c r="A75" s="11"/>
      <c r="B75" s="12"/>
      <c r="C75" s="11"/>
      <c r="D75" s="12"/>
      <c r="E75" s="11"/>
      <c r="F75" s="12"/>
      <c r="G75" s="7"/>
      <c r="H75" s="7"/>
      <c r="I75" s="7"/>
      <c r="J75" s="7"/>
      <c r="K75" s="7"/>
      <c r="L75" s="7"/>
      <c r="M75" s="7" t="s">
        <v>77</v>
      </c>
      <c r="N75" s="7"/>
      <c r="O75" s="11"/>
      <c r="P75" s="12"/>
      <c r="Q75" s="11"/>
      <c r="R75" s="12"/>
      <c r="S75" s="11"/>
      <c r="T75" s="12"/>
      <c r="U75" s="11"/>
    </row>
    <row r="76" spans="1:21" outlineLevel="4">
      <c r="A76" s="11">
        <v>445</v>
      </c>
      <c r="B76" s="12"/>
      <c r="C76" s="11">
        <v>634</v>
      </c>
      <c r="D76" s="12"/>
      <c r="E76" s="11">
        <f t="shared" ref="E76:E82" si="12">A76-C76</f>
        <v>-189</v>
      </c>
      <c r="F76" s="12"/>
      <c r="G76" s="7"/>
      <c r="H76" s="7"/>
      <c r="I76" s="7"/>
      <c r="J76" s="7"/>
      <c r="K76" s="7"/>
      <c r="L76" s="7"/>
      <c r="M76" s="7"/>
      <c r="N76" s="7" t="s">
        <v>78</v>
      </c>
      <c r="O76" s="11">
        <v>4260</v>
      </c>
      <c r="P76" s="12"/>
      <c r="Q76" s="11">
        <v>5617</v>
      </c>
      <c r="R76" s="12"/>
      <c r="S76" s="11">
        <f t="shared" ref="S76:S82" si="13">O76-Q76</f>
        <v>-1357</v>
      </c>
      <c r="T76" s="12"/>
      <c r="U76" s="11">
        <v>10000</v>
      </c>
    </row>
    <row r="77" spans="1:21" ht="17.25" outlineLevel="4" thickBot="1">
      <c r="A77" s="13">
        <v>442</v>
      </c>
      <c r="B77" s="12"/>
      <c r="C77" s="13">
        <v>420</v>
      </c>
      <c r="D77" s="12"/>
      <c r="E77" s="13">
        <f>A77-C77</f>
        <v>22</v>
      </c>
      <c r="F77" s="12"/>
      <c r="G77" s="7"/>
      <c r="H77" s="7"/>
      <c r="I77" s="7"/>
      <c r="J77" s="7"/>
      <c r="K77" s="7"/>
      <c r="L77" s="7"/>
      <c r="M77" s="7"/>
      <c r="N77" s="7" t="s">
        <v>79</v>
      </c>
      <c r="O77" s="13">
        <v>4735</v>
      </c>
      <c r="P77" s="12"/>
      <c r="Q77" s="13">
        <v>3656</v>
      </c>
      <c r="R77" s="12"/>
      <c r="S77" s="13">
        <f>O77-Q77</f>
        <v>1079</v>
      </c>
      <c r="T77" s="12"/>
      <c r="U77" s="13">
        <v>7000</v>
      </c>
    </row>
    <row r="78" spans="1:21" outlineLevel="3">
      <c r="A78" s="11">
        <f>ROUND(SUM(A75:A77),5)</f>
        <v>887</v>
      </c>
      <c r="B78" s="12"/>
      <c r="C78" s="11">
        <f>ROUND(SUM(C75:C77),5)</f>
        <v>1054</v>
      </c>
      <c r="D78" s="12"/>
      <c r="E78" s="11">
        <f>A78-C78</f>
        <v>-167</v>
      </c>
      <c r="F78" s="12"/>
      <c r="G78" s="7"/>
      <c r="H78" s="7"/>
      <c r="I78" s="7"/>
      <c r="J78" s="7"/>
      <c r="K78" s="7"/>
      <c r="L78" s="7"/>
      <c r="M78" s="7" t="s">
        <v>80</v>
      </c>
      <c r="N78" s="7"/>
      <c r="O78" s="11">
        <f>ROUND(SUM(O75:O77),5)</f>
        <v>8995</v>
      </c>
      <c r="P78" s="12"/>
      <c r="Q78" s="11">
        <f>ROUND(SUM(Q75:Q77),5)</f>
        <v>9273</v>
      </c>
      <c r="R78" s="12"/>
      <c r="S78" s="11">
        <f>O78-Q78</f>
        <v>-278</v>
      </c>
      <c r="T78" s="12"/>
      <c r="U78" s="11">
        <f>ROUND(SUM(U75:U77),5)</f>
        <v>17000</v>
      </c>
    </row>
    <row r="79" spans="1:21" ht="30" customHeight="1" outlineLevel="4">
      <c r="A79" s="11"/>
      <c r="B79" s="12"/>
      <c r="C79" s="11"/>
      <c r="D79" s="12"/>
      <c r="E79" s="11"/>
      <c r="F79" s="12"/>
      <c r="G79" s="7"/>
      <c r="H79" s="7"/>
      <c r="I79" s="7"/>
      <c r="J79" s="7"/>
      <c r="K79" s="7"/>
      <c r="L79" s="7"/>
      <c r="M79" s="7" t="s">
        <v>81</v>
      </c>
      <c r="N79" s="7"/>
      <c r="O79" s="11"/>
      <c r="P79" s="12"/>
      <c r="Q79" s="11"/>
      <c r="R79" s="12"/>
      <c r="S79" s="11"/>
      <c r="T79" s="12"/>
      <c r="U79" s="11"/>
    </row>
    <row r="80" spans="1:21" outlineLevel="4">
      <c r="A80" s="11">
        <v>18119</v>
      </c>
      <c r="B80" s="12"/>
      <c r="C80" s="11">
        <v>15790</v>
      </c>
      <c r="D80" s="12"/>
      <c r="E80" s="11">
        <f t="shared" si="12"/>
        <v>2329</v>
      </c>
      <c r="F80" s="12"/>
      <c r="G80" s="7"/>
      <c r="H80" s="7"/>
      <c r="I80" s="7"/>
      <c r="J80" s="7"/>
      <c r="K80" s="7"/>
      <c r="L80" s="7"/>
      <c r="M80" s="7"/>
      <c r="N80" s="7" t="s">
        <v>82</v>
      </c>
      <c r="O80" s="11">
        <v>104657</v>
      </c>
      <c r="P80" s="12"/>
      <c r="Q80" s="11">
        <v>99126</v>
      </c>
      <c r="R80" s="12"/>
      <c r="S80" s="11">
        <f t="shared" si="13"/>
        <v>5531</v>
      </c>
      <c r="T80" s="12"/>
      <c r="U80" s="11">
        <v>200000</v>
      </c>
    </row>
    <row r="81" spans="1:21" outlineLevel="4">
      <c r="A81" s="11">
        <v>3880</v>
      </c>
      <c r="B81" s="12"/>
      <c r="C81" s="11">
        <v>3615</v>
      </c>
      <c r="D81" s="12"/>
      <c r="E81" s="11">
        <f t="shared" si="12"/>
        <v>265</v>
      </c>
      <c r="F81" s="12"/>
      <c r="G81" s="7"/>
      <c r="H81" s="7"/>
      <c r="I81" s="7"/>
      <c r="J81" s="7"/>
      <c r="K81" s="7"/>
      <c r="L81" s="7"/>
      <c r="M81" s="7"/>
      <c r="N81" s="7" t="s">
        <v>83</v>
      </c>
      <c r="O81" s="11">
        <v>26320</v>
      </c>
      <c r="P81" s="12"/>
      <c r="Q81" s="11">
        <v>23500</v>
      </c>
      <c r="R81" s="12"/>
      <c r="S81" s="11">
        <f t="shared" si="13"/>
        <v>2820</v>
      </c>
      <c r="T81" s="12"/>
      <c r="U81" s="11">
        <v>47000</v>
      </c>
    </row>
    <row r="82" spans="1:21" outlineLevel="4">
      <c r="A82" s="11">
        <v>1555</v>
      </c>
      <c r="B82" s="12"/>
      <c r="C82" s="11">
        <v>1311</v>
      </c>
      <c r="D82" s="12"/>
      <c r="E82" s="11">
        <f t="shared" si="12"/>
        <v>244</v>
      </c>
      <c r="F82" s="12"/>
      <c r="G82" s="7"/>
      <c r="H82" s="7"/>
      <c r="I82" s="7"/>
      <c r="J82" s="7"/>
      <c r="K82" s="7"/>
      <c r="L82" s="7"/>
      <c r="M82" s="7"/>
      <c r="N82" s="7" t="s">
        <v>84</v>
      </c>
      <c r="O82" s="11">
        <v>9805</v>
      </c>
      <c r="P82" s="12"/>
      <c r="Q82" s="11">
        <v>9694</v>
      </c>
      <c r="R82" s="12"/>
      <c r="S82" s="11">
        <f t="shared" si="13"/>
        <v>111</v>
      </c>
      <c r="T82" s="12"/>
      <c r="U82" s="11">
        <v>21000</v>
      </c>
    </row>
    <row r="83" spans="1:21" ht="17.25" outlineLevel="4" thickBot="1">
      <c r="A83" s="14">
        <v>594</v>
      </c>
      <c r="B83" s="12"/>
      <c r="C83" s="14">
        <v>333</v>
      </c>
      <c r="D83" s="12"/>
      <c r="E83" s="13">
        <f>A83-C83</f>
        <v>261</v>
      </c>
      <c r="F83" s="12"/>
      <c r="G83" s="7"/>
      <c r="H83" s="7"/>
      <c r="I83" s="7"/>
      <c r="J83" s="7"/>
      <c r="K83" s="7"/>
      <c r="L83" s="7"/>
      <c r="M83" s="7"/>
      <c r="N83" s="7" t="s">
        <v>85</v>
      </c>
      <c r="O83" s="14">
        <v>3803</v>
      </c>
      <c r="P83" s="12"/>
      <c r="Q83" s="14">
        <v>2165</v>
      </c>
      <c r="R83" s="12"/>
      <c r="S83" s="13">
        <f>O83-Q83</f>
        <v>1638</v>
      </c>
      <c r="T83" s="12"/>
      <c r="U83" s="14">
        <v>5000</v>
      </c>
    </row>
    <row r="84" spans="1:21" ht="17.25" outlineLevel="3" thickBot="1">
      <c r="A84" s="15">
        <f>ROUND(SUM(A79:A83),5)</f>
        <v>24148</v>
      </c>
      <c r="B84" s="12"/>
      <c r="C84" s="15">
        <f>ROUND(SUM(C79:C83),5)</f>
        <v>21049</v>
      </c>
      <c r="D84" s="12"/>
      <c r="E84" s="11">
        <f>A84-C84</f>
        <v>3099</v>
      </c>
      <c r="F84" s="12"/>
      <c r="G84" s="7"/>
      <c r="H84" s="7"/>
      <c r="I84" s="7"/>
      <c r="J84" s="7"/>
      <c r="K84" s="7"/>
      <c r="L84" s="7"/>
      <c r="M84" s="7" t="s">
        <v>86</v>
      </c>
      <c r="N84" s="7"/>
      <c r="O84" s="15">
        <f>ROUND(SUM(O79:O83),5)</f>
        <v>144585</v>
      </c>
      <c r="P84" s="12"/>
      <c r="Q84" s="15">
        <f>ROUND(SUM(Q79:Q83),5)</f>
        <v>134485</v>
      </c>
      <c r="R84" s="12"/>
      <c r="S84" s="11">
        <f>O84-Q84</f>
        <v>10100</v>
      </c>
      <c r="T84" s="12"/>
      <c r="U84" s="15">
        <f>ROUND(SUM(U79:U83),5)</f>
        <v>273000</v>
      </c>
    </row>
    <row r="85" spans="1:21" ht="30" customHeight="1" outlineLevel="2" thickBot="1">
      <c r="A85" s="18">
        <f>ROUND(SUM(A53:A67)+A74+A78+A84,5)</f>
        <v>51925</v>
      </c>
      <c r="B85" s="12"/>
      <c r="C85" s="18">
        <f>ROUND(SUM(C53:C67)+C74+C78+C84,5)</f>
        <v>58404</v>
      </c>
      <c r="D85" s="12"/>
      <c r="E85" s="18">
        <f>A85-C85</f>
        <v>-6479</v>
      </c>
      <c r="F85" s="12"/>
      <c r="G85" s="7"/>
      <c r="H85" s="7"/>
      <c r="I85" s="7"/>
      <c r="J85" s="7"/>
      <c r="K85" s="7"/>
      <c r="L85" s="7" t="s">
        <v>87</v>
      </c>
      <c r="M85" s="7"/>
      <c r="N85" s="7"/>
      <c r="O85" s="18">
        <f>ROUND(SUM(O53:O67)+O74+O78+O84,5)</f>
        <v>422532</v>
      </c>
      <c r="P85" s="12"/>
      <c r="Q85" s="18">
        <f>ROUND(SUM(Q53:Q67)+Q74+Q78+Q84,5)</f>
        <v>385333</v>
      </c>
      <c r="R85" s="12"/>
      <c r="S85" s="18">
        <f>O85-Q85</f>
        <v>37199</v>
      </c>
      <c r="T85" s="12"/>
      <c r="U85" s="18">
        <f>ROUND(SUM(U53:U67)+U74+U78+U84,5)</f>
        <v>703200</v>
      </c>
    </row>
    <row r="86" spans="1:21" ht="30" customHeight="1" outlineLevel="1">
      <c r="A86" s="19">
        <f>ROUND(A52+A85,5)</f>
        <v>51925</v>
      </c>
      <c r="B86" s="20"/>
      <c r="C86" s="19">
        <f>ROUND(C52+C85,5)</f>
        <v>58404</v>
      </c>
      <c r="D86" s="20"/>
      <c r="E86" s="19">
        <f>A86-C86</f>
        <v>-6479</v>
      </c>
      <c r="F86" s="20"/>
      <c r="G86" s="20"/>
      <c r="H86" s="20"/>
      <c r="I86" s="20"/>
      <c r="J86" s="20"/>
      <c r="K86" s="20" t="s">
        <v>88</v>
      </c>
      <c r="L86" s="20"/>
      <c r="M86" s="20"/>
      <c r="N86" s="20"/>
      <c r="O86" s="19">
        <f>ROUND(O52+O85,5)</f>
        <v>422532</v>
      </c>
      <c r="P86" s="20"/>
      <c r="Q86" s="19">
        <f>ROUND(Q52+Q85,5)</f>
        <v>385333</v>
      </c>
      <c r="R86" s="20"/>
      <c r="S86" s="19">
        <f>O86-Q86</f>
        <v>37199</v>
      </c>
      <c r="T86" s="20"/>
      <c r="U86" s="19">
        <f>ROUND(U52+U85,5)</f>
        <v>703200</v>
      </c>
    </row>
    <row r="87" spans="1:21" ht="30" customHeight="1" outlineLevel="2">
      <c r="A87" s="11"/>
      <c r="B87" s="12"/>
      <c r="C87" s="11"/>
      <c r="D87" s="12"/>
      <c r="E87" s="11"/>
      <c r="F87" s="12"/>
      <c r="G87" s="7"/>
      <c r="H87" s="7"/>
      <c r="I87" s="7"/>
      <c r="J87" s="7"/>
      <c r="K87" s="7" t="s">
        <v>89</v>
      </c>
      <c r="L87" s="7"/>
      <c r="M87" s="7"/>
      <c r="N87" s="7"/>
      <c r="O87" s="11"/>
      <c r="P87" s="12"/>
      <c r="Q87" s="11"/>
      <c r="R87" s="12"/>
      <c r="S87" s="11"/>
      <c r="T87" s="12"/>
      <c r="U87" s="11"/>
    </row>
    <row r="88" spans="1:21" outlineLevel="3">
      <c r="A88" s="11"/>
      <c r="B88" s="12"/>
      <c r="C88" s="11"/>
      <c r="D88" s="12"/>
      <c r="E88" s="11"/>
      <c r="F88" s="12"/>
      <c r="G88" s="7"/>
      <c r="H88" s="7"/>
      <c r="I88" s="7"/>
      <c r="J88" s="7"/>
      <c r="K88" s="7"/>
      <c r="L88" s="7" t="s">
        <v>90</v>
      </c>
      <c r="M88" s="7"/>
      <c r="N88" s="7"/>
      <c r="O88" s="11"/>
      <c r="P88" s="12"/>
      <c r="Q88" s="11"/>
      <c r="R88" s="12"/>
      <c r="S88" s="11"/>
      <c r="T88" s="12"/>
      <c r="U88" s="11"/>
    </row>
    <row r="89" spans="1:21" outlineLevel="3">
      <c r="A89" s="11">
        <v>99</v>
      </c>
      <c r="B89" s="12"/>
      <c r="C89" s="11">
        <v>1751</v>
      </c>
      <c r="D89" s="12"/>
      <c r="E89" s="11">
        <f t="shared" ref="E89:E97" si="14">A89-C89</f>
        <v>-1652</v>
      </c>
      <c r="F89" s="12"/>
      <c r="G89" s="7"/>
      <c r="H89" s="7"/>
      <c r="I89" s="7"/>
      <c r="J89" s="7"/>
      <c r="K89" s="7"/>
      <c r="L89" s="7"/>
      <c r="M89" s="7" t="s">
        <v>91</v>
      </c>
      <c r="N89" s="7"/>
      <c r="O89" s="11">
        <v>1671</v>
      </c>
      <c r="P89" s="12"/>
      <c r="Q89" s="11">
        <v>5939</v>
      </c>
      <c r="R89" s="12"/>
      <c r="S89" s="11">
        <f t="shared" ref="S89:S97" si="15">O89-Q89</f>
        <v>-4268</v>
      </c>
      <c r="T89" s="12"/>
      <c r="U89" s="11">
        <v>6500</v>
      </c>
    </row>
    <row r="90" spans="1:21" outlineLevel="3">
      <c r="A90" s="11">
        <v>1463</v>
      </c>
      <c r="B90" s="12"/>
      <c r="C90" s="11">
        <v>2734</v>
      </c>
      <c r="D90" s="12"/>
      <c r="E90" s="11">
        <f t="shared" si="14"/>
        <v>-1271</v>
      </c>
      <c r="F90" s="12"/>
      <c r="G90" s="7"/>
      <c r="H90" s="7"/>
      <c r="I90" s="7"/>
      <c r="J90" s="7"/>
      <c r="K90" s="7"/>
      <c r="L90" s="7"/>
      <c r="M90" s="7" t="s">
        <v>92</v>
      </c>
      <c r="N90" s="7"/>
      <c r="O90" s="11">
        <v>35414</v>
      </c>
      <c r="P90" s="12"/>
      <c r="Q90" s="11">
        <v>23363</v>
      </c>
      <c r="R90" s="12"/>
      <c r="S90" s="11">
        <f t="shared" si="15"/>
        <v>12051</v>
      </c>
      <c r="T90" s="12"/>
      <c r="U90" s="11">
        <v>30000</v>
      </c>
    </row>
    <row r="91" spans="1:21" outlineLevel="3">
      <c r="A91" s="11">
        <v>409</v>
      </c>
      <c r="B91" s="12"/>
      <c r="C91" s="11">
        <v>629</v>
      </c>
      <c r="D91" s="12"/>
      <c r="E91" s="11">
        <f t="shared" si="14"/>
        <v>-220</v>
      </c>
      <c r="F91" s="12"/>
      <c r="G91" s="7"/>
      <c r="H91" s="7"/>
      <c r="I91" s="7"/>
      <c r="J91" s="7"/>
      <c r="K91" s="7"/>
      <c r="L91" s="7"/>
      <c r="M91" s="7" t="s">
        <v>93</v>
      </c>
      <c r="N91" s="7"/>
      <c r="O91" s="11">
        <v>1778</v>
      </c>
      <c r="P91" s="12"/>
      <c r="Q91" s="11">
        <v>2672</v>
      </c>
      <c r="R91" s="12"/>
      <c r="S91" s="11">
        <f t="shared" si="15"/>
        <v>-894</v>
      </c>
      <c r="T91" s="12"/>
      <c r="U91" s="11">
        <v>6000</v>
      </c>
    </row>
    <row r="92" spans="1:21" outlineLevel="3">
      <c r="A92" s="11">
        <v>35</v>
      </c>
      <c r="B92" s="12"/>
      <c r="C92" s="11">
        <v>215</v>
      </c>
      <c r="D92" s="12"/>
      <c r="E92" s="11">
        <f t="shared" si="14"/>
        <v>-180</v>
      </c>
      <c r="F92" s="12"/>
      <c r="G92" s="7"/>
      <c r="H92" s="7"/>
      <c r="I92" s="7"/>
      <c r="J92" s="7"/>
      <c r="K92" s="7"/>
      <c r="L92" s="7"/>
      <c r="M92" s="7" t="s">
        <v>94</v>
      </c>
      <c r="N92" s="7"/>
      <c r="O92" s="11">
        <v>7338</v>
      </c>
      <c r="P92" s="12"/>
      <c r="Q92" s="11">
        <v>28680</v>
      </c>
      <c r="R92" s="12"/>
      <c r="S92" s="11">
        <f t="shared" si="15"/>
        <v>-21342</v>
      </c>
      <c r="T92" s="12"/>
      <c r="U92" s="11">
        <v>33000</v>
      </c>
    </row>
    <row r="93" spans="1:21" outlineLevel="3">
      <c r="A93" s="11">
        <v>0</v>
      </c>
      <c r="B93" s="12"/>
      <c r="C93" s="11">
        <v>125</v>
      </c>
      <c r="D93" s="12"/>
      <c r="E93" s="11">
        <f t="shared" si="14"/>
        <v>-125</v>
      </c>
      <c r="F93" s="12"/>
      <c r="G93" s="7"/>
      <c r="H93" s="7"/>
      <c r="I93" s="7"/>
      <c r="J93" s="7"/>
      <c r="K93" s="7"/>
      <c r="L93" s="7"/>
      <c r="M93" s="7" t="s">
        <v>95</v>
      </c>
      <c r="N93" s="7"/>
      <c r="O93" s="11">
        <v>479</v>
      </c>
      <c r="P93" s="12"/>
      <c r="Q93" s="11">
        <v>250</v>
      </c>
      <c r="R93" s="12"/>
      <c r="S93" s="11">
        <f t="shared" si="15"/>
        <v>229</v>
      </c>
      <c r="T93" s="12"/>
      <c r="U93" s="11">
        <v>500</v>
      </c>
    </row>
    <row r="94" spans="1:21" outlineLevel="4">
      <c r="A94" s="11"/>
      <c r="B94" s="12"/>
      <c r="C94" s="11"/>
      <c r="D94" s="12"/>
      <c r="E94" s="11"/>
      <c r="F94" s="12"/>
      <c r="G94" s="7"/>
      <c r="H94" s="7"/>
      <c r="I94" s="7"/>
      <c r="J94" s="7"/>
      <c r="K94" s="7"/>
      <c r="L94" s="7"/>
      <c r="M94" s="7" t="s">
        <v>96</v>
      </c>
      <c r="N94" s="7"/>
      <c r="O94" s="11"/>
      <c r="P94" s="12"/>
      <c r="Q94" s="11"/>
      <c r="R94" s="12"/>
      <c r="S94" s="11"/>
      <c r="T94" s="12"/>
      <c r="U94" s="11"/>
    </row>
    <row r="95" spans="1:21" outlineLevel="4">
      <c r="A95" s="11">
        <v>15762</v>
      </c>
      <c r="B95" s="12"/>
      <c r="C95" s="11">
        <v>7651</v>
      </c>
      <c r="D95" s="12"/>
      <c r="E95" s="11">
        <f t="shared" si="14"/>
        <v>8111</v>
      </c>
      <c r="F95" s="12"/>
      <c r="G95" s="7"/>
      <c r="H95" s="7"/>
      <c r="I95" s="7"/>
      <c r="J95" s="7"/>
      <c r="K95" s="7"/>
      <c r="L95" s="7"/>
      <c r="M95" s="7"/>
      <c r="N95" s="7" t="s">
        <v>97</v>
      </c>
      <c r="O95" s="11">
        <v>68787</v>
      </c>
      <c r="P95" s="12"/>
      <c r="Q95" s="11">
        <v>43454</v>
      </c>
      <c r="R95" s="12"/>
      <c r="S95" s="11">
        <f t="shared" si="15"/>
        <v>25333</v>
      </c>
      <c r="T95" s="12"/>
      <c r="U95" s="11">
        <v>90000</v>
      </c>
    </row>
    <row r="96" spans="1:21" outlineLevel="4">
      <c r="A96" s="11">
        <v>1194</v>
      </c>
      <c r="B96" s="12"/>
      <c r="C96" s="11">
        <v>1289</v>
      </c>
      <c r="D96" s="12"/>
      <c r="E96" s="11">
        <f t="shared" si="14"/>
        <v>-95</v>
      </c>
      <c r="F96" s="12"/>
      <c r="G96" s="7"/>
      <c r="H96" s="7"/>
      <c r="I96" s="7"/>
      <c r="J96" s="7"/>
      <c r="K96" s="7"/>
      <c r="L96" s="7"/>
      <c r="M96" s="7"/>
      <c r="N96" s="7" t="s">
        <v>98</v>
      </c>
      <c r="O96" s="11">
        <v>8448</v>
      </c>
      <c r="P96" s="12"/>
      <c r="Q96" s="11">
        <v>7646</v>
      </c>
      <c r="R96" s="12"/>
      <c r="S96" s="11">
        <f t="shared" si="15"/>
        <v>802</v>
      </c>
      <c r="T96" s="12"/>
      <c r="U96" s="11">
        <v>15000</v>
      </c>
    </row>
    <row r="97" spans="1:21" outlineLevel="4">
      <c r="A97" s="11">
        <v>0</v>
      </c>
      <c r="B97" s="12"/>
      <c r="C97" s="11">
        <v>141</v>
      </c>
      <c r="D97" s="12"/>
      <c r="E97" s="11">
        <f t="shared" si="14"/>
        <v>-141</v>
      </c>
      <c r="F97" s="12"/>
      <c r="G97" s="7"/>
      <c r="H97" s="7"/>
      <c r="I97" s="7"/>
      <c r="J97" s="7"/>
      <c r="K97" s="7"/>
      <c r="L97" s="7"/>
      <c r="M97" s="7"/>
      <c r="N97" s="7" t="s">
        <v>99</v>
      </c>
      <c r="O97" s="11">
        <v>493</v>
      </c>
      <c r="P97" s="12"/>
      <c r="Q97" s="11">
        <v>1331</v>
      </c>
      <c r="R97" s="12"/>
      <c r="S97" s="11">
        <f t="shared" si="15"/>
        <v>-838</v>
      </c>
      <c r="T97" s="12"/>
      <c r="U97" s="11">
        <v>3000</v>
      </c>
    </row>
    <row r="98" spans="1:21" ht="17.25" outlineLevel="4" thickBot="1">
      <c r="A98" s="13">
        <v>455</v>
      </c>
      <c r="B98" s="12"/>
      <c r="C98" s="13">
        <v>1102</v>
      </c>
      <c r="D98" s="12"/>
      <c r="E98" s="13">
        <f>A98-C98</f>
        <v>-647</v>
      </c>
      <c r="F98" s="12"/>
      <c r="G98" s="7"/>
      <c r="H98" s="7"/>
      <c r="I98" s="7"/>
      <c r="J98" s="7"/>
      <c r="K98" s="7"/>
      <c r="L98" s="7"/>
      <c r="M98" s="7"/>
      <c r="N98" s="7" t="s">
        <v>100</v>
      </c>
      <c r="O98" s="13">
        <v>4425</v>
      </c>
      <c r="P98" s="12"/>
      <c r="Q98" s="13">
        <v>5763</v>
      </c>
      <c r="R98" s="12"/>
      <c r="S98" s="13">
        <f>O98-Q98</f>
        <v>-1338</v>
      </c>
      <c r="T98" s="12"/>
      <c r="U98" s="13">
        <v>10000</v>
      </c>
    </row>
    <row r="99" spans="1:21" outlineLevel="3">
      <c r="A99" s="11">
        <f>ROUND(SUM(A94:A98),5)</f>
        <v>17411</v>
      </c>
      <c r="B99" s="12"/>
      <c r="C99" s="11">
        <f>ROUND(SUM(C94:C98),5)</f>
        <v>10183</v>
      </c>
      <c r="D99" s="12"/>
      <c r="E99" s="11">
        <f>A99-C99</f>
        <v>7228</v>
      </c>
      <c r="F99" s="12"/>
      <c r="G99" s="7"/>
      <c r="H99" s="7"/>
      <c r="I99" s="7"/>
      <c r="J99" s="7"/>
      <c r="K99" s="7"/>
      <c r="L99" s="7"/>
      <c r="M99" s="7" t="s">
        <v>101</v>
      </c>
      <c r="N99" s="7"/>
      <c r="O99" s="11">
        <f>ROUND(SUM(O94:O98),5)</f>
        <v>82153</v>
      </c>
      <c r="P99" s="12"/>
      <c r="Q99" s="11">
        <f>ROUND(SUM(Q94:Q98),5)</f>
        <v>58194</v>
      </c>
      <c r="R99" s="12"/>
      <c r="S99" s="11">
        <f>O99-Q99</f>
        <v>23959</v>
      </c>
      <c r="T99" s="12"/>
      <c r="U99" s="11">
        <f>ROUND(SUM(U94:U98),5)</f>
        <v>118000</v>
      </c>
    </row>
    <row r="100" spans="1:21" ht="30" customHeight="1" outlineLevel="4">
      <c r="A100" s="11"/>
      <c r="B100" s="12"/>
      <c r="C100" s="11"/>
      <c r="D100" s="12"/>
      <c r="E100" s="11"/>
      <c r="F100" s="12"/>
      <c r="G100" s="7"/>
      <c r="H100" s="7"/>
      <c r="I100" s="7"/>
      <c r="J100" s="7"/>
      <c r="K100" s="7"/>
      <c r="L100" s="7"/>
      <c r="M100" s="7" t="s">
        <v>102</v>
      </c>
      <c r="N100" s="7"/>
      <c r="O100" s="11"/>
      <c r="P100" s="12"/>
      <c r="Q100" s="11"/>
      <c r="R100" s="12"/>
      <c r="S100" s="11"/>
      <c r="T100" s="12"/>
      <c r="U100" s="11"/>
    </row>
    <row r="101" spans="1:21" outlineLevel="4">
      <c r="A101" s="11">
        <v>205</v>
      </c>
      <c r="B101" s="12"/>
      <c r="C101" s="11">
        <v>417</v>
      </c>
      <c r="D101" s="12"/>
      <c r="E101" s="11">
        <f t="shared" ref="E101:E109" si="16">A101-C101</f>
        <v>-212</v>
      </c>
      <c r="F101" s="12"/>
      <c r="G101" s="7"/>
      <c r="H101" s="7"/>
      <c r="I101" s="7"/>
      <c r="J101" s="7"/>
      <c r="K101" s="7"/>
      <c r="L101" s="7"/>
      <c r="M101" s="7"/>
      <c r="N101" s="7" t="s">
        <v>103</v>
      </c>
      <c r="O101" s="11">
        <v>3365</v>
      </c>
      <c r="P101" s="12"/>
      <c r="Q101" s="11">
        <v>2923</v>
      </c>
      <c r="R101" s="12"/>
      <c r="S101" s="11">
        <f t="shared" ref="S101:S109" si="17">O101-Q101</f>
        <v>442</v>
      </c>
      <c r="T101" s="12"/>
      <c r="U101" s="11">
        <v>5000</v>
      </c>
    </row>
    <row r="102" spans="1:21" ht="17.25" outlineLevel="4" thickBot="1">
      <c r="A102" s="13">
        <v>442</v>
      </c>
      <c r="B102" s="12"/>
      <c r="C102" s="13">
        <v>373</v>
      </c>
      <c r="D102" s="12"/>
      <c r="E102" s="13">
        <f>A102-C102</f>
        <v>69</v>
      </c>
      <c r="F102" s="12"/>
      <c r="G102" s="7"/>
      <c r="H102" s="7"/>
      <c r="I102" s="7"/>
      <c r="J102" s="7"/>
      <c r="K102" s="7"/>
      <c r="L102" s="7"/>
      <c r="M102" s="7"/>
      <c r="N102" s="7" t="s">
        <v>104</v>
      </c>
      <c r="O102" s="13">
        <v>3291</v>
      </c>
      <c r="P102" s="12"/>
      <c r="Q102" s="13">
        <v>3027</v>
      </c>
      <c r="R102" s="12"/>
      <c r="S102" s="13">
        <f>O102-Q102</f>
        <v>264</v>
      </c>
      <c r="T102" s="12"/>
      <c r="U102" s="13">
        <v>6000</v>
      </c>
    </row>
    <row r="103" spans="1:21" outlineLevel="3">
      <c r="A103" s="11">
        <f>ROUND(SUM(A100:A102),5)</f>
        <v>647</v>
      </c>
      <c r="B103" s="12"/>
      <c r="C103" s="11">
        <f>ROUND(SUM(C100:C102),5)</f>
        <v>790</v>
      </c>
      <c r="D103" s="12"/>
      <c r="E103" s="11">
        <f>A103-C103</f>
        <v>-143</v>
      </c>
      <c r="F103" s="12"/>
      <c r="G103" s="7"/>
      <c r="H103" s="7"/>
      <c r="I103" s="7"/>
      <c r="J103" s="7"/>
      <c r="K103" s="7"/>
      <c r="L103" s="7"/>
      <c r="M103" s="7" t="s">
        <v>105</v>
      </c>
      <c r="N103" s="7"/>
      <c r="O103" s="11">
        <f>ROUND(SUM(O100:O102),5)</f>
        <v>6656</v>
      </c>
      <c r="P103" s="12"/>
      <c r="Q103" s="11">
        <f>ROUND(SUM(Q100:Q102),5)</f>
        <v>5950</v>
      </c>
      <c r="R103" s="12"/>
      <c r="S103" s="11">
        <f>O103-Q103</f>
        <v>706</v>
      </c>
      <c r="T103" s="12"/>
      <c r="U103" s="11">
        <f>ROUND(SUM(U100:U102),5)</f>
        <v>11000</v>
      </c>
    </row>
    <row r="104" spans="1:21" ht="30" customHeight="1" outlineLevel="4">
      <c r="A104" s="11"/>
      <c r="B104" s="12"/>
      <c r="C104" s="11"/>
      <c r="D104" s="12"/>
      <c r="E104" s="11"/>
      <c r="F104" s="12"/>
      <c r="G104" s="7"/>
      <c r="H104" s="7"/>
      <c r="I104" s="7"/>
      <c r="J104" s="7"/>
      <c r="K104" s="7"/>
      <c r="L104" s="7"/>
      <c r="M104" s="7" t="s">
        <v>106</v>
      </c>
      <c r="N104" s="7"/>
      <c r="O104" s="11"/>
      <c r="P104" s="12"/>
      <c r="Q104" s="11"/>
      <c r="R104" s="12"/>
      <c r="S104" s="11"/>
      <c r="T104" s="12"/>
      <c r="U104" s="11"/>
    </row>
    <row r="105" spans="1:21" outlineLevel="4">
      <c r="A105" s="11">
        <v>42090</v>
      </c>
      <c r="B105" s="12"/>
      <c r="C105" s="11">
        <v>56967</v>
      </c>
      <c r="D105" s="12"/>
      <c r="E105" s="11">
        <f t="shared" si="16"/>
        <v>-14877</v>
      </c>
      <c r="F105" s="12"/>
      <c r="G105" s="7"/>
      <c r="H105" s="7"/>
      <c r="I105" s="7"/>
      <c r="J105" s="7"/>
      <c r="K105" s="7"/>
      <c r="L105" s="7"/>
      <c r="M105" s="7"/>
      <c r="N105" s="7" t="s">
        <v>107</v>
      </c>
      <c r="O105" s="11">
        <v>297290</v>
      </c>
      <c r="P105" s="12"/>
      <c r="Q105" s="11">
        <v>314647</v>
      </c>
      <c r="R105" s="12"/>
      <c r="S105" s="11">
        <f t="shared" si="17"/>
        <v>-17357</v>
      </c>
      <c r="T105" s="12"/>
      <c r="U105" s="11">
        <v>592525</v>
      </c>
    </row>
    <row r="106" spans="1:21" outlineLevel="4">
      <c r="A106" s="11">
        <v>11844</v>
      </c>
      <c r="B106" s="12"/>
      <c r="C106" s="11">
        <v>11064</v>
      </c>
      <c r="D106" s="12"/>
      <c r="E106" s="11">
        <f t="shared" si="16"/>
        <v>780</v>
      </c>
      <c r="F106" s="12"/>
      <c r="G106" s="7"/>
      <c r="H106" s="7"/>
      <c r="I106" s="7"/>
      <c r="J106" s="7"/>
      <c r="K106" s="7"/>
      <c r="L106" s="7"/>
      <c r="M106" s="7"/>
      <c r="N106" s="7" t="s">
        <v>108</v>
      </c>
      <c r="O106" s="11">
        <v>72797</v>
      </c>
      <c r="P106" s="12"/>
      <c r="Q106" s="11">
        <v>67435</v>
      </c>
      <c r="R106" s="12"/>
      <c r="S106" s="11">
        <f t="shared" si="17"/>
        <v>5362</v>
      </c>
      <c r="T106" s="12"/>
      <c r="U106" s="11">
        <v>133000</v>
      </c>
    </row>
    <row r="107" spans="1:21" outlineLevel="4">
      <c r="A107" s="11">
        <v>3283</v>
      </c>
      <c r="B107" s="12"/>
      <c r="C107" s="11">
        <v>5107</v>
      </c>
      <c r="D107" s="12"/>
      <c r="E107" s="11">
        <f t="shared" si="16"/>
        <v>-1824</v>
      </c>
      <c r="F107" s="12"/>
      <c r="G107" s="7"/>
      <c r="H107" s="7"/>
      <c r="I107" s="7"/>
      <c r="J107" s="7"/>
      <c r="K107" s="7"/>
      <c r="L107" s="7"/>
      <c r="M107" s="7"/>
      <c r="N107" s="7" t="s">
        <v>109</v>
      </c>
      <c r="O107" s="11">
        <v>26690</v>
      </c>
      <c r="P107" s="12"/>
      <c r="Q107" s="11">
        <v>31826</v>
      </c>
      <c r="R107" s="12"/>
      <c r="S107" s="11">
        <f t="shared" si="17"/>
        <v>-5136</v>
      </c>
      <c r="T107" s="12"/>
      <c r="U107" s="11">
        <v>60770</v>
      </c>
    </row>
    <row r="108" spans="1:21" outlineLevel="4">
      <c r="A108" s="11">
        <v>-3260</v>
      </c>
      <c r="B108" s="12"/>
      <c r="C108" s="11"/>
      <c r="D108" s="12"/>
      <c r="E108" s="11">
        <f t="shared" si="16"/>
        <v>-3260</v>
      </c>
      <c r="F108" s="12"/>
      <c r="G108" s="7"/>
      <c r="H108" s="7"/>
      <c r="I108" s="7"/>
      <c r="J108" s="7"/>
      <c r="K108" s="7"/>
      <c r="L108" s="7"/>
      <c r="M108" s="7"/>
      <c r="N108" s="7" t="s">
        <v>110</v>
      </c>
      <c r="O108" s="11">
        <v>-29736</v>
      </c>
      <c r="P108" s="12"/>
      <c r="Q108" s="11"/>
      <c r="R108" s="12"/>
      <c r="S108" s="11">
        <f t="shared" si="17"/>
        <v>-29736</v>
      </c>
      <c r="T108" s="12"/>
      <c r="U108" s="11"/>
    </row>
    <row r="109" spans="1:21" outlineLevel="4">
      <c r="A109" s="11">
        <v>4449</v>
      </c>
      <c r="B109" s="12"/>
      <c r="C109" s="11">
        <v>4452</v>
      </c>
      <c r="D109" s="12"/>
      <c r="E109" s="11">
        <f t="shared" si="16"/>
        <v>-3</v>
      </c>
      <c r="F109" s="12"/>
      <c r="G109" s="7"/>
      <c r="H109" s="7"/>
      <c r="I109" s="7"/>
      <c r="J109" s="7"/>
      <c r="K109" s="7"/>
      <c r="L109" s="7"/>
      <c r="M109" s="7"/>
      <c r="N109" s="7" t="s">
        <v>111</v>
      </c>
      <c r="O109" s="11">
        <v>29239</v>
      </c>
      <c r="P109" s="12"/>
      <c r="Q109" s="11">
        <v>30382</v>
      </c>
      <c r="R109" s="12"/>
      <c r="S109" s="11">
        <f t="shared" si="17"/>
        <v>-1143</v>
      </c>
      <c r="T109" s="12"/>
      <c r="U109" s="11">
        <v>58000</v>
      </c>
    </row>
    <row r="110" spans="1:21" ht="17.25" outlineLevel="4" thickBot="1">
      <c r="A110" s="13">
        <v>0</v>
      </c>
      <c r="B110" s="12"/>
      <c r="C110" s="13">
        <v>0</v>
      </c>
      <c r="D110" s="12"/>
      <c r="E110" s="13">
        <f>A110-C110</f>
        <v>0</v>
      </c>
      <c r="F110" s="12"/>
      <c r="G110" s="7"/>
      <c r="H110" s="7"/>
      <c r="I110" s="7"/>
      <c r="J110" s="7"/>
      <c r="K110" s="7"/>
      <c r="L110" s="7"/>
      <c r="M110" s="7"/>
      <c r="N110" s="7" t="s">
        <v>112</v>
      </c>
      <c r="O110" s="13">
        <v>-17687</v>
      </c>
      <c r="P110" s="12"/>
      <c r="Q110" s="13">
        <v>-18000</v>
      </c>
      <c r="R110" s="12"/>
      <c r="S110" s="13">
        <f>O110-Q110</f>
        <v>313</v>
      </c>
      <c r="T110" s="12"/>
      <c r="U110" s="13">
        <v>-36000</v>
      </c>
    </row>
    <row r="111" spans="1:21" outlineLevel="3">
      <c r="A111" s="11">
        <f>ROUND(SUM(A104:A110),5)</f>
        <v>58406</v>
      </c>
      <c r="B111" s="12"/>
      <c r="C111" s="11">
        <f>ROUND(SUM(C104:C110),5)</f>
        <v>77590</v>
      </c>
      <c r="D111" s="12"/>
      <c r="E111" s="11">
        <f>A111-C111</f>
        <v>-19184</v>
      </c>
      <c r="F111" s="12"/>
      <c r="G111" s="7"/>
      <c r="H111" s="7"/>
      <c r="I111" s="7"/>
      <c r="J111" s="7"/>
      <c r="K111" s="7"/>
      <c r="L111" s="7"/>
      <c r="M111" s="7" t="s">
        <v>113</v>
      </c>
      <c r="N111" s="7"/>
      <c r="O111" s="11">
        <f>ROUND(SUM(O104:O110),5)</f>
        <v>378593</v>
      </c>
      <c r="P111" s="12"/>
      <c r="Q111" s="11">
        <f>ROUND(SUM(Q104:Q110),5)</f>
        <v>426290</v>
      </c>
      <c r="R111" s="12"/>
      <c r="S111" s="11">
        <f>O111-Q111</f>
        <v>-47697</v>
      </c>
      <c r="T111" s="12"/>
      <c r="U111" s="11">
        <f>ROUND(SUM(U104:U110),5)</f>
        <v>808295</v>
      </c>
    </row>
    <row r="112" spans="1:21" ht="30" customHeight="1" outlineLevel="4">
      <c r="A112" s="11"/>
      <c r="B112" s="12"/>
      <c r="C112" s="11"/>
      <c r="D112" s="12"/>
      <c r="E112" s="11"/>
      <c r="F112" s="12"/>
      <c r="G112" s="7"/>
      <c r="H112" s="7"/>
      <c r="I112" s="7"/>
      <c r="J112" s="7"/>
      <c r="K112" s="7"/>
      <c r="L112" s="7"/>
      <c r="M112" s="7" t="s">
        <v>114</v>
      </c>
      <c r="N112" s="7"/>
      <c r="O112" s="11"/>
      <c r="P112" s="12"/>
      <c r="Q112" s="11"/>
      <c r="R112" s="12"/>
      <c r="S112" s="11"/>
      <c r="T112" s="12"/>
      <c r="U112" s="11"/>
    </row>
    <row r="113" spans="1:21" outlineLevel="4">
      <c r="A113" s="11">
        <v>2640</v>
      </c>
      <c r="B113" s="12"/>
      <c r="C113" s="11">
        <v>4604</v>
      </c>
      <c r="D113" s="12"/>
      <c r="E113" s="11">
        <f t="shared" ref="E113" si="18">A113-C113</f>
        <v>-1964</v>
      </c>
      <c r="F113" s="12"/>
      <c r="G113" s="7"/>
      <c r="H113" s="7"/>
      <c r="I113" s="7"/>
      <c r="J113" s="7"/>
      <c r="K113" s="7"/>
      <c r="L113" s="7"/>
      <c r="M113" s="7"/>
      <c r="N113" s="7" t="s">
        <v>115</v>
      </c>
      <c r="O113" s="11">
        <v>16539</v>
      </c>
      <c r="P113" s="12"/>
      <c r="Q113" s="11">
        <v>21399</v>
      </c>
      <c r="R113" s="12"/>
      <c r="S113" s="11">
        <f t="shared" ref="S113" si="19">O113-Q113</f>
        <v>-4860</v>
      </c>
      <c r="T113" s="12"/>
      <c r="U113" s="11">
        <v>37000</v>
      </c>
    </row>
    <row r="114" spans="1:21" ht="17.25" outlineLevel="4" thickBot="1">
      <c r="A114" s="14">
        <v>809</v>
      </c>
      <c r="B114" s="12"/>
      <c r="C114" s="14">
        <v>773</v>
      </c>
      <c r="D114" s="12"/>
      <c r="E114" s="13">
        <f>A114-C114</f>
        <v>36</v>
      </c>
      <c r="F114" s="12"/>
      <c r="G114" s="7"/>
      <c r="H114" s="7"/>
      <c r="I114" s="7"/>
      <c r="J114" s="7"/>
      <c r="K114" s="7"/>
      <c r="L114" s="7"/>
      <c r="M114" s="7"/>
      <c r="N114" s="7" t="s">
        <v>116</v>
      </c>
      <c r="O114" s="14">
        <v>7086</v>
      </c>
      <c r="P114" s="12"/>
      <c r="Q114" s="14">
        <v>5026</v>
      </c>
      <c r="R114" s="12"/>
      <c r="S114" s="13">
        <f>O114-Q114</f>
        <v>2060</v>
      </c>
      <c r="T114" s="12"/>
      <c r="U114" s="14">
        <v>11000</v>
      </c>
    </row>
    <row r="115" spans="1:21" ht="17.25" outlineLevel="3" thickBot="1">
      <c r="A115" s="15">
        <f>ROUND(SUM(A112:A114),5)</f>
        <v>3449</v>
      </c>
      <c r="B115" s="12"/>
      <c r="C115" s="15">
        <f>ROUND(SUM(C112:C114),5)</f>
        <v>5377</v>
      </c>
      <c r="D115" s="12"/>
      <c r="E115" s="15">
        <f>A115-C115</f>
        <v>-1928</v>
      </c>
      <c r="F115" s="12"/>
      <c r="G115" s="7"/>
      <c r="H115" s="7"/>
      <c r="I115" s="7"/>
      <c r="J115" s="7"/>
      <c r="K115" s="7"/>
      <c r="L115" s="7"/>
      <c r="M115" s="7" t="s">
        <v>117</v>
      </c>
      <c r="N115" s="7"/>
      <c r="O115" s="15">
        <f>ROUND(SUM(O112:O114),5)</f>
        <v>23625</v>
      </c>
      <c r="P115" s="12"/>
      <c r="Q115" s="15">
        <f>ROUND(SUM(Q112:Q114),5)</f>
        <v>26425</v>
      </c>
      <c r="R115" s="12"/>
      <c r="S115" s="15">
        <f>O115-Q115</f>
        <v>-2800</v>
      </c>
      <c r="T115" s="12"/>
      <c r="U115" s="15">
        <f>ROUND(SUM(U112:U114),5)</f>
        <v>48000</v>
      </c>
    </row>
    <row r="116" spans="1:21" ht="30" customHeight="1" outlineLevel="2" thickBot="1">
      <c r="A116" s="18">
        <f>ROUND(SUM(A88:A93)+A99+A103+A111+A115,5)</f>
        <v>81919</v>
      </c>
      <c r="B116" s="12"/>
      <c r="C116" s="18">
        <f>ROUND(SUM(C88:C93)+C99+C103+C111+C115,5)</f>
        <v>99394</v>
      </c>
      <c r="D116" s="12"/>
      <c r="E116" s="18">
        <f>A116-C116</f>
        <v>-17475</v>
      </c>
      <c r="F116" s="12"/>
      <c r="G116" s="7"/>
      <c r="H116" s="7"/>
      <c r="I116" s="7"/>
      <c r="J116" s="7"/>
      <c r="K116" s="7"/>
      <c r="L116" s="7" t="s">
        <v>118</v>
      </c>
      <c r="M116" s="7"/>
      <c r="N116" s="7"/>
      <c r="O116" s="18">
        <f>ROUND(SUM(O88:O93)+O99+O103+O111+O115,5)</f>
        <v>537707</v>
      </c>
      <c r="P116" s="12"/>
      <c r="Q116" s="18">
        <f>ROUND(SUM(Q88:Q93)+Q99+Q103+Q111+Q115,5)</f>
        <v>577763</v>
      </c>
      <c r="R116" s="12"/>
      <c r="S116" s="18">
        <f>O116-Q116</f>
        <v>-40056</v>
      </c>
      <c r="T116" s="12"/>
      <c r="U116" s="18">
        <f>ROUND(SUM(U88:U93)+U99+U103+U111+U115,5)</f>
        <v>1061295</v>
      </c>
    </row>
    <row r="117" spans="1:21" ht="30" customHeight="1" outlineLevel="1">
      <c r="A117" s="19">
        <f>ROUND(A87+A116,5)</f>
        <v>81919</v>
      </c>
      <c r="B117" s="20"/>
      <c r="C117" s="19">
        <f>ROUND(C87+C116,5)</f>
        <v>99394</v>
      </c>
      <c r="D117" s="20"/>
      <c r="E117" s="19">
        <f>A117-C117</f>
        <v>-17475</v>
      </c>
      <c r="F117" s="20"/>
      <c r="G117" s="20"/>
      <c r="H117" s="20"/>
      <c r="I117" s="20"/>
      <c r="J117" s="20"/>
      <c r="K117" s="20" t="s">
        <v>119</v>
      </c>
      <c r="L117" s="20"/>
      <c r="M117" s="20"/>
      <c r="N117" s="20"/>
      <c r="O117" s="19">
        <f>ROUND(O87+O116,5)</f>
        <v>537707</v>
      </c>
      <c r="P117" s="20"/>
      <c r="Q117" s="19">
        <f>ROUND(Q87+Q116,5)</f>
        <v>577763</v>
      </c>
      <c r="R117" s="20"/>
      <c r="S117" s="19">
        <f>O117-Q117</f>
        <v>-40056</v>
      </c>
      <c r="T117" s="20"/>
      <c r="U117" s="19">
        <f>ROUND(U87+U116,5)</f>
        <v>1061295</v>
      </c>
    </row>
    <row r="118" spans="1:21" ht="30" customHeight="1" outlineLevel="2">
      <c r="A118" s="11"/>
      <c r="B118" s="12"/>
      <c r="C118" s="11"/>
      <c r="D118" s="12"/>
      <c r="E118" s="11"/>
      <c r="F118" s="12"/>
      <c r="G118" s="7"/>
      <c r="H118" s="7"/>
      <c r="I118" s="7"/>
      <c r="J118" s="7"/>
      <c r="K118" s="7" t="s">
        <v>120</v>
      </c>
      <c r="L118" s="7"/>
      <c r="M118" s="7"/>
      <c r="N118" s="7"/>
      <c r="O118" s="11"/>
      <c r="P118" s="12"/>
      <c r="Q118" s="11"/>
      <c r="R118" s="12"/>
      <c r="S118" s="11"/>
      <c r="T118" s="12"/>
      <c r="U118" s="11"/>
    </row>
    <row r="119" spans="1:21" outlineLevel="3">
      <c r="A119" s="11"/>
      <c r="B119" s="12"/>
      <c r="C119" s="11"/>
      <c r="D119" s="12"/>
      <c r="E119" s="11"/>
      <c r="F119" s="12"/>
      <c r="G119" s="7"/>
      <c r="H119" s="7"/>
      <c r="I119" s="7"/>
      <c r="J119" s="7"/>
      <c r="K119" s="7"/>
      <c r="L119" s="7" t="s">
        <v>121</v>
      </c>
      <c r="M119" s="7"/>
      <c r="N119" s="7"/>
      <c r="O119" s="11"/>
      <c r="P119" s="12"/>
      <c r="Q119" s="11"/>
      <c r="R119" s="12"/>
      <c r="S119" s="11"/>
      <c r="T119" s="12"/>
      <c r="U119" s="11"/>
    </row>
    <row r="120" spans="1:21" outlineLevel="3">
      <c r="A120" s="11">
        <v>1090</v>
      </c>
      <c r="B120" s="12"/>
      <c r="C120" s="11">
        <v>415</v>
      </c>
      <c r="D120" s="12"/>
      <c r="E120" s="11">
        <f t="shared" ref="E120:E128" si="20">A120-C120</f>
        <v>675</v>
      </c>
      <c r="F120" s="12"/>
      <c r="G120" s="7"/>
      <c r="H120" s="7"/>
      <c r="I120" s="7"/>
      <c r="J120" s="7"/>
      <c r="K120" s="7"/>
      <c r="L120" s="7"/>
      <c r="M120" s="7" t="s">
        <v>122</v>
      </c>
      <c r="N120" s="7"/>
      <c r="O120" s="11">
        <v>9073</v>
      </c>
      <c r="P120" s="12"/>
      <c r="Q120" s="11">
        <v>2510</v>
      </c>
      <c r="R120" s="12"/>
      <c r="S120" s="11">
        <f t="shared" ref="S120:S128" si="21">O120-Q120</f>
        <v>6563</v>
      </c>
      <c r="T120" s="12"/>
      <c r="U120" s="11">
        <v>5000</v>
      </c>
    </row>
    <row r="121" spans="1:21" outlineLevel="3">
      <c r="A121" s="11">
        <v>449</v>
      </c>
      <c r="B121" s="12"/>
      <c r="C121" s="11">
        <v>85</v>
      </c>
      <c r="D121" s="12"/>
      <c r="E121" s="11">
        <f t="shared" si="20"/>
        <v>364</v>
      </c>
      <c r="F121" s="12"/>
      <c r="G121" s="7"/>
      <c r="H121" s="7"/>
      <c r="I121" s="7"/>
      <c r="J121" s="7"/>
      <c r="K121" s="7"/>
      <c r="L121" s="7"/>
      <c r="M121" s="7" t="s">
        <v>123</v>
      </c>
      <c r="N121" s="7"/>
      <c r="O121" s="11">
        <v>4533</v>
      </c>
      <c r="P121" s="12"/>
      <c r="Q121" s="11">
        <v>1180</v>
      </c>
      <c r="R121" s="12"/>
      <c r="S121" s="11">
        <f t="shared" si="21"/>
        <v>3353</v>
      </c>
      <c r="T121" s="12"/>
      <c r="U121" s="11">
        <v>1500</v>
      </c>
    </row>
    <row r="122" spans="1:21" outlineLevel="3">
      <c r="A122" s="11">
        <v>4</v>
      </c>
      <c r="B122" s="12"/>
      <c r="C122" s="11">
        <v>10</v>
      </c>
      <c r="D122" s="12"/>
      <c r="E122" s="11">
        <f t="shared" si="20"/>
        <v>-6</v>
      </c>
      <c r="F122" s="12"/>
      <c r="G122" s="7"/>
      <c r="H122" s="7"/>
      <c r="I122" s="7"/>
      <c r="J122" s="7"/>
      <c r="K122" s="7"/>
      <c r="L122" s="7"/>
      <c r="M122" s="7" t="s">
        <v>124</v>
      </c>
      <c r="N122" s="7"/>
      <c r="O122" s="11">
        <v>737</v>
      </c>
      <c r="P122" s="12"/>
      <c r="Q122" s="11">
        <v>1259</v>
      </c>
      <c r="R122" s="12"/>
      <c r="S122" s="11">
        <f t="shared" si="21"/>
        <v>-522</v>
      </c>
      <c r="T122" s="12"/>
      <c r="U122" s="11">
        <v>2000</v>
      </c>
    </row>
    <row r="123" spans="1:21" outlineLevel="3">
      <c r="A123" s="11">
        <v>41</v>
      </c>
      <c r="B123" s="12"/>
      <c r="C123" s="11">
        <v>0</v>
      </c>
      <c r="D123" s="12"/>
      <c r="E123" s="11">
        <f t="shared" si="20"/>
        <v>41</v>
      </c>
      <c r="F123" s="12"/>
      <c r="G123" s="7"/>
      <c r="H123" s="7"/>
      <c r="I123" s="7"/>
      <c r="J123" s="7"/>
      <c r="K123" s="7"/>
      <c r="L123" s="7"/>
      <c r="M123" s="7" t="s">
        <v>125</v>
      </c>
      <c r="N123" s="7"/>
      <c r="O123" s="11">
        <v>1244</v>
      </c>
      <c r="P123" s="12"/>
      <c r="Q123" s="11">
        <v>4000</v>
      </c>
      <c r="R123" s="12"/>
      <c r="S123" s="11">
        <f t="shared" si="21"/>
        <v>-2756</v>
      </c>
      <c r="T123" s="12"/>
      <c r="U123" s="11">
        <v>4000</v>
      </c>
    </row>
    <row r="124" spans="1:21" outlineLevel="3">
      <c r="A124" s="11">
        <v>345</v>
      </c>
      <c r="B124" s="12"/>
      <c r="C124" s="11">
        <v>586</v>
      </c>
      <c r="D124" s="12"/>
      <c r="E124" s="11">
        <f t="shared" si="20"/>
        <v>-241</v>
      </c>
      <c r="F124" s="12"/>
      <c r="G124" s="7"/>
      <c r="H124" s="7"/>
      <c r="I124" s="7"/>
      <c r="J124" s="7"/>
      <c r="K124" s="7"/>
      <c r="L124" s="7"/>
      <c r="M124" s="7" t="s">
        <v>126</v>
      </c>
      <c r="N124" s="7"/>
      <c r="O124" s="11">
        <v>7176</v>
      </c>
      <c r="P124" s="12"/>
      <c r="Q124" s="11">
        <v>7623</v>
      </c>
      <c r="R124" s="12"/>
      <c r="S124" s="11">
        <f t="shared" si="21"/>
        <v>-447</v>
      </c>
      <c r="T124" s="12"/>
      <c r="U124" s="11">
        <v>10000</v>
      </c>
    </row>
    <row r="125" spans="1:21" outlineLevel="3">
      <c r="A125" s="11">
        <v>0</v>
      </c>
      <c r="B125" s="12"/>
      <c r="C125" s="11">
        <v>450</v>
      </c>
      <c r="D125" s="12"/>
      <c r="E125" s="11">
        <f t="shared" si="20"/>
        <v>-450</v>
      </c>
      <c r="F125" s="12"/>
      <c r="G125" s="7"/>
      <c r="H125" s="7"/>
      <c r="I125" s="7"/>
      <c r="J125" s="7"/>
      <c r="K125" s="7"/>
      <c r="L125" s="7"/>
      <c r="M125" s="7" t="s">
        <v>127</v>
      </c>
      <c r="N125" s="7"/>
      <c r="O125" s="11">
        <v>0</v>
      </c>
      <c r="P125" s="12"/>
      <c r="Q125" s="11">
        <v>2750</v>
      </c>
      <c r="R125" s="12"/>
      <c r="S125" s="11">
        <f t="shared" si="21"/>
        <v>-2750</v>
      </c>
      <c r="T125" s="12"/>
      <c r="U125" s="11">
        <v>3500</v>
      </c>
    </row>
    <row r="126" spans="1:21" outlineLevel="4">
      <c r="A126" s="11"/>
      <c r="B126" s="12"/>
      <c r="C126" s="11"/>
      <c r="D126" s="12"/>
      <c r="E126" s="11"/>
      <c r="F126" s="12"/>
      <c r="G126" s="7"/>
      <c r="H126" s="7"/>
      <c r="I126" s="7"/>
      <c r="J126" s="7"/>
      <c r="K126" s="7"/>
      <c r="L126" s="7"/>
      <c r="M126" s="7" t="s">
        <v>128</v>
      </c>
      <c r="N126" s="7"/>
      <c r="O126" s="11"/>
      <c r="P126" s="12"/>
      <c r="Q126" s="11"/>
      <c r="R126" s="12"/>
      <c r="S126" s="11"/>
      <c r="T126" s="12"/>
      <c r="U126" s="11"/>
    </row>
    <row r="127" spans="1:21" outlineLevel="4">
      <c r="A127" s="11">
        <v>125</v>
      </c>
      <c r="B127" s="12"/>
      <c r="C127" s="11">
        <v>117</v>
      </c>
      <c r="D127" s="12"/>
      <c r="E127" s="11">
        <f t="shared" si="20"/>
        <v>8</v>
      </c>
      <c r="F127" s="12"/>
      <c r="G127" s="7"/>
      <c r="H127" s="7"/>
      <c r="I127" s="7"/>
      <c r="J127" s="7"/>
      <c r="K127" s="7"/>
      <c r="L127" s="7"/>
      <c r="M127" s="7"/>
      <c r="N127" s="7" t="s">
        <v>129</v>
      </c>
      <c r="O127" s="11">
        <v>474</v>
      </c>
      <c r="P127" s="12"/>
      <c r="Q127" s="11">
        <v>698</v>
      </c>
      <c r="R127" s="12"/>
      <c r="S127" s="11">
        <f t="shared" si="21"/>
        <v>-224</v>
      </c>
      <c r="T127" s="12"/>
      <c r="U127" s="11">
        <v>1400</v>
      </c>
    </row>
    <row r="128" spans="1:21" outlineLevel="4">
      <c r="A128" s="11">
        <v>132</v>
      </c>
      <c r="B128" s="12"/>
      <c r="C128" s="11">
        <v>126</v>
      </c>
      <c r="D128" s="12"/>
      <c r="E128" s="11">
        <f t="shared" si="20"/>
        <v>6</v>
      </c>
      <c r="F128" s="12"/>
      <c r="G128" s="7"/>
      <c r="H128" s="7"/>
      <c r="I128" s="7"/>
      <c r="J128" s="7"/>
      <c r="K128" s="7"/>
      <c r="L128" s="7"/>
      <c r="M128" s="7"/>
      <c r="N128" s="7" t="s">
        <v>130</v>
      </c>
      <c r="O128" s="11">
        <v>868</v>
      </c>
      <c r="P128" s="12"/>
      <c r="Q128" s="11">
        <v>745</v>
      </c>
      <c r="R128" s="12"/>
      <c r="S128" s="11">
        <f t="shared" si="21"/>
        <v>123</v>
      </c>
      <c r="T128" s="12"/>
      <c r="U128" s="11">
        <v>1500</v>
      </c>
    </row>
    <row r="129" spans="1:21" ht="17.25" outlineLevel="4" thickBot="1">
      <c r="A129" s="13">
        <v>0</v>
      </c>
      <c r="B129" s="12"/>
      <c r="C129" s="13">
        <v>0</v>
      </c>
      <c r="D129" s="12"/>
      <c r="E129" s="13">
        <f>A129-C129</f>
        <v>0</v>
      </c>
      <c r="F129" s="12"/>
      <c r="G129" s="7"/>
      <c r="H129" s="7"/>
      <c r="I129" s="7"/>
      <c r="J129" s="7"/>
      <c r="K129" s="7"/>
      <c r="L129" s="7"/>
      <c r="M129" s="7"/>
      <c r="N129" s="7" t="s">
        <v>131</v>
      </c>
      <c r="O129" s="13">
        <v>42</v>
      </c>
      <c r="P129" s="12"/>
      <c r="Q129" s="13">
        <v>200</v>
      </c>
      <c r="R129" s="12"/>
      <c r="S129" s="13">
        <f>O129-Q129</f>
        <v>-158</v>
      </c>
      <c r="T129" s="12"/>
      <c r="U129" s="13">
        <v>200</v>
      </c>
    </row>
    <row r="130" spans="1:21" outlineLevel="3">
      <c r="A130" s="11">
        <f>ROUND(SUM(A126:A129),5)</f>
        <v>257</v>
      </c>
      <c r="B130" s="12"/>
      <c r="C130" s="11">
        <f>ROUND(SUM(C126:C129),5)</f>
        <v>243</v>
      </c>
      <c r="D130" s="12"/>
      <c r="E130" s="11">
        <f>A130-C130</f>
        <v>14</v>
      </c>
      <c r="F130" s="12"/>
      <c r="G130" s="7"/>
      <c r="H130" s="7"/>
      <c r="I130" s="7"/>
      <c r="J130" s="7"/>
      <c r="K130" s="7"/>
      <c r="L130" s="7"/>
      <c r="M130" s="7" t="s">
        <v>132</v>
      </c>
      <c r="N130" s="7"/>
      <c r="O130" s="11">
        <f>ROUND(SUM(O126:O129),5)</f>
        <v>1384</v>
      </c>
      <c r="P130" s="12"/>
      <c r="Q130" s="11">
        <f>ROUND(SUM(Q126:Q129),5)</f>
        <v>1643</v>
      </c>
      <c r="R130" s="12"/>
      <c r="S130" s="11">
        <f>O130-Q130</f>
        <v>-259</v>
      </c>
      <c r="T130" s="12"/>
      <c r="U130" s="11">
        <f>ROUND(SUM(U126:U129),5)</f>
        <v>3100</v>
      </c>
    </row>
    <row r="131" spans="1:21" ht="30" customHeight="1" outlineLevel="4">
      <c r="A131" s="11"/>
      <c r="B131" s="12"/>
      <c r="C131" s="11"/>
      <c r="D131" s="12"/>
      <c r="E131" s="11"/>
      <c r="F131" s="12"/>
      <c r="G131" s="7"/>
      <c r="H131" s="7"/>
      <c r="I131" s="7"/>
      <c r="J131" s="7"/>
      <c r="K131" s="7"/>
      <c r="L131" s="7"/>
      <c r="M131" s="7" t="s">
        <v>133</v>
      </c>
      <c r="N131" s="7"/>
      <c r="O131" s="11"/>
      <c r="P131" s="12"/>
      <c r="Q131" s="11"/>
      <c r="R131" s="12"/>
      <c r="S131" s="11"/>
      <c r="T131" s="12"/>
      <c r="U131" s="11"/>
    </row>
    <row r="132" spans="1:21" outlineLevel="4">
      <c r="A132" s="11">
        <v>0</v>
      </c>
      <c r="B132" s="12"/>
      <c r="C132" s="11">
        <v>0</v>
      </c>
      <c r="D132" s="12"/>
      <c r="E132" s="11">
        <f t="shared" ref="E132" si="22">A132-C132</f>
        <v>0</v>
      </c>
      <c r="F132" s="12"/>
      <c r="G132" s="7"/>
      <c r="H132" s="7"/>
      <c r="I132" s="7"/>
      <c r="J132" s="7"/>
      <c r="K132" s="7"/>
      <c r="L132" s="7"/>
      <c r="M132" s="7"/>
      <c r="N132" s="7" t="s">
        <v>134</v>
      </c>
      <c r="O132" s="11">
        <v>636</v>
      </c>
      <c r="P132" s="12"/>
      <c r="Q132" s="11">
        <v>1000</v>
      </c>
      <c r="R132" s="12"/>
      <c r="S132" s="11">
        <f t="shared" ref="S132" si="23">O132-Q132</f>
        <v>-364</v>
      </c>
      <c r="T132" s="12"/>
      <c r="U132" s="11">
        <v>1000</v>
      </c>
    </row>
    <row r="133" spans="1:21" ht="17.25" outlineLevel="4" thickBot="1">
      <c r="A133" s="13">
        <v>118</v>
      </c>
      <c r="B133" s="12"/>
      <c r="C133" s="13">
        <v>13</v>
      </c>
      <c r="D133" s="12"/>
      <c r="E133" s="13">
        <f>A133-C133</f>
        <v>105</v>
      </c>
      <c r="F133" s="12"/>
      <c r="G133" s="7"/>
      <c r="H133" s="7"/>
      <c r="I133" s="7"/>
      <c r="J133" s="7"/>
      <c r="K133" s="7"/>
      <c r="L133" s="7"/>
      <c r="M133" s="7"/>
      <c r="N133" s="7" t="s">
        <v>135</v>
      </c>
      <c r="O133" s="13">
        <v>933</v>
      </c>
      <c r="P133" s="12"/>
      <c r="Q133" s="13">
        <v>1880</v>
      </c>
      <c r="R133" s="12"/>
      <c r="S133" s="13">
        <f>O133-Q133</f>
        <v>-947</v>
      </c>
      <c r="T133" s="12"/>
      <c r="U133" s="13">
        <v>4600</v>
      </c>
    </row>
    <row r="134" spans="1:21" outlineLevel="3">
      <c r="A134" s="11">
        <f>ROUND(SUM(A131:A133),5)</f>
        <v>118</v>
      </c>
      <c r="B134" s="12"/>
      <c r="C134" s="11">
        <f>ROUND(SUM(C131:C133),5)</f>
        <v>13</v>
      </c>
      <c r="D134" s="12"/>
      <c r="E134" s="11">
        <f>A134-C134</f>
        <v>105</v>
      </c>
      <c r="F134" s="12"/>
      <c r="G134" s="7"/>
      <c r="H134" s="7"/>
      <c r="I134" s="7"/>
      <c r="J134" s="7"/>
      <c r="K134" s="7"/>
      <c r="L134" s="7"/>
      <c r="M134" s="7" t="s">
        <v>136</v>
      </c>
      <c r="N134" s="7"/>
      <c r="O134" s="11">
        <f>ROUND(SUM(O131:O133),5)</f>
        <v>1569</v>
      </c>
      <c r="P134" s="12"/>
      <c r="Q134" s="11">
        <f>ROUND(SUM(Q131:Q133),5)</f>
        <v>2880</v>
      </c>
      <c r="R134" s="12"/>
      <c r="S134" s="11">
        <f>O134-Q134</f>
        <v>-1311</v>
      </c>
      <c r="T134" s="12"/>
      <c r="U134" s="11">
        <f>ROUND(SUM(U131:U133),5)</f>
        <v>5600</v>
      </c>
    </row>
    <row r="135" spans="1:21" ht="30" customHeight="1" outlineLevel="4">
      <c r="A135" s="11"/>
      <c r="B135" s="12"/>
      <c r="C135" s="11"/>
      <c r="D135" s="12"/>
      <c r="E135" s="11"/>
      <c r="F135" s="12"/>
      <c r="G135" s="7"/>
      <c r="H135" s="7"/>
      <c r="I135" s="7"/>
      <c r="J135" s="7"/>
      <c r="K135" s="7"/>
      <c r="L135" s="7"/>
      <c r="M135" s="7" t="s">
        <v>137</v>
      </c>
      <c r="N135" s="7"/>
      <c r="O135" s="11"/>
      <c r="P135" s="12"/>
      <c r="Q135" s="11"/>
      <c r="R135" s="12"/>
      <c r="S135" s="11"/>
      <c r="T135" s="12"/>
      <c r="U135" s="11"/>
    </row>
    <row r="136" spans="1:21" outlineLevel="4">
      <c r="A136" s="11">
        <v>5064</v>
      </c>
      <c r="B136" s="12"/>
      <c r="C136" s="11">
        <v>4720</v>
      </c>
      <c r="D136" s="12"/>
      <c r="E136" s="11">
        <f t="shared" ref="E136:E137" si="24">A136-C136</f>
        <v>344</v>
      </c>
      <c r="F136" s="12"/>
      <c r="G136" s="7"/>
      <c r="H136" s="7"/>
      <c r="I136" s="7"/>
      <c r="J136" s="7"/>
      <c r="K136" s="7"/>
      <c r="L136" s="7"/>
      <c r="M136" s="7"/>
      <c r="N136" s="7" t="s">
        <v>138</v>
      </c>
      <c r="O136" s="11">
        <v>32512</v>
      </c>
      <c r="P136" s="12"/>
      <c r="Q136" s="11">
        <v>29388</v>
      </c>
      <c r="R136" s="12"/>
      <c r="S136" s="11">
        <f t="shared" ref="S136:S137" si="25">O136-Q136</f>
        <v>3124</v>
      </c>
      <c r="T136" s="12"/>
      <c r="U136" s="11">
        <v>58000</v>
      </c>
    </row>
    <row r="137" spans="1:21" outlineLevel="4">
      <c r="A137" s="11">
        <v>630</v>
      </c>
      <c r="B137" s="12"/>
      <c r="C137" s="11">
        <v>588</v>
      </c>
      <c r="D137" s="12"/>
      <c r="E137" s="11">
        <f t="shared" si="24"/>
        <v>42</v>
      </c>
      <c r="F137" s="12"/>
      <c r="G137" s="7"/>
      <c r="H137" s="7"/>
      <c r="I137" s="7"/>
      <c r="J137" s="7"/>
      <c r="K137" s="7"/>
      <c r="L137" s="7"/>
      <c r="M137" s="7"/>
      <c r="N137" s="7" t="s">
        <v>139</v>
      </c>
      <c r="O137" s="11">
        <v>3996</v>
      </c>
      <c r="P137" s="12"/>
      <c r="Q137" s="11">
        <v>3657</v>
      </c>
      <c r="R137" s="12"/>
      <c r="S137" s="11">
        <f t="shared" si="25"/>
        <v>339</v>
      </c>
      <c r="T137" s="12"/>
      <c r="U137" s="11">
        <v>9000</v>
      </c>
    </row>
    <row r="138" spans="1:21" ht="17.25" outlineLevel="4" thickBot="1">
      <c r="A138" s="13">
        <v>418</v>
      </c>
      <c r="B138" s="12"/>
      <c r="C138" s="13">
        <v>374</v>
      </c>
      <c r="D138" s="12"/>
      <c r="E138" s="13">
        <f>A138-C138</f>
        <v>44</v>
      </c>
      <c r="F138" s="12"/>
      <c r="G138" s="7"/>
      <c r="H138" s="7"/>
      <c r="I138" s="7"/>
      <c r="J138" s="7"/>
      <c r="K138" s="7"/>
      <c r="L138" s="7"/>
      <c r="M138" s="7"/>
      <c r="N138" s="7" t="s">
        <v>140</v>
      </c>
      <c r="O138" s="13">
        <v>3011</v>
      </c>
      <c r="P138" s="12"/>
      <c r="Q138" s="13">
        <v>2621</v>
      </c>
      <c r="R138" s="12"/>
      <c r="S138" s="13">
        <f>O138-Q138</f>
        <v>390</v>
      </c>
      <c r="T138" s="12"/>
      <c r="U138" s="13">
        <v>5000</v>
      </c>
    </row>
    <row r="139" spans="1:21" outlineLevel="3">
      <c r="A139" s="11">
        <f>ROUND(SUM(A135:A138),5)</f>
        <v>6112</v>
      </c>
      <c r="B139" s="12"/>
      <c r="C139" s="11">
        <f>ROUND(SUM(C135:C138),5)</f>
        <v>5682</v>
      </c>
      <c r="D139" s="12"/>
      <c r="E139" s="11">
        <f>A139-C139</f>
        <v>430</v>
      </c>
      <c r="F139" s="12"/>
      <c r="G139" s="7"/>
      <c r="H139" s="7"/>
      <c r="I139" s="7"/>
      <c r="J139" s="7"/>
      <c r="K139" s="7"/>
      <c r="L139" s="7"/>
      <c r="M139" s="7" t="s">
        <v>141</v>
      </c>
      <c r="N139" s="7"/>
      <c r="O139" s="11">
        <f>ROUND(SUM(O135:O138),5)</f>
        <v>39519</v>
      </c>
      <c r="P139" s="12"/>
      <c r="Q139" s="11">
        <f>ROUND(SUM(Q135:Q138),5)</f>
        <v>35666</v>
      </c>
      <c r="R139" s="12"/>
      <c r="S139" s="11">
        <f>O139-Q139</f>
        <v>3853</v>
      </c>
      <c r="T139" s="12"/>
      <c r="U139" s="11">
        <f>ROUND(SUM(U135:U138),5)</f>
        <v>72000</v>
      </c>
    </row>
    <row r="140" spans="1:21" ht="30" customHeight="1" outlineLevel="4">
      <c r="A140" s="11"/>
      <c r="B140" s="12"/>
      <c r="C140" s="11"/>
      <c r="D140" s="12"/>
      <c r="E140" s="11"/>
      <c r="F140" s="12"/>
      <c r="G140" s="7"/>
      <c r="H140" s="7"/>
      <c r="I140" s="7"/>
      <c r="J140" s="7"/>
      <c r="K140" s="7"/>
      <c r="L140" s="7"/>
      <c r="M140" s="7" t="s">
        <v>142</v>
      </c>
      <c r="N140" s="7"/>
      <c r="O140" s="11"/>
      <c r="P140" s="12"/>
      <c r="Q140" s="11"/>
      <c r="R140" s="12"/>
      <c r="S140" s="11"/>
      <c r="T140" s="12"/>
      <c r="U140" s="11"/>
    </row>
    <row r="141" spans="1:21" outlineLevel="4">
      <c r="A141" s="11">
        <v>230</v>
      </c>
      <c r="B141" s="12"/>
      <c r="C141" s="11">
        <v>382</v>
      </c>
      <c r="D141" s="12"/>
      <c r="E141" s="11">
        <f t="shared" ref="E141" si="26">A141-C141</f>
        <v>-152</v>
      </c>
      <c r="F141" s="12"/>
      <c r="G141" s="7"/>
      <c r="H141" s="7"/>
      <c r="I141" s="7"/>
      <c r="J141" s="7"/>
      <c r="K141" s="7"/>
      <c r="L141" s="7"/>
      <c r="M141" s="7"/>
      <c r="N141" s="7" t="s">
        <v>143</v>
      </c>
      <c r="O141" s="11">
        <v>1656</v>
      </c>
      <c r="P141" s="12"/>
      <c r="Q141" s="11">
        <v>2022</v>
      </c>
      <c r="R141" s="12"/>
      <c r="S141" s="11">
        <f t="shared" ref="S141" si="27">O141-Q141</f>
        <v>-366</v>
      </c>
      <c r="T141" s="12"/>
      <c r="U141" s="11">
        <v>3500</v>
      </c>
    </row>
    <row r="142" spans="1:21" ht="17.25" outlineLevel="4" thickBot="1">
      <c r="A142" s="14">
        <v>51</v>
      </c>
      <c r="B142" s="12"/>
      <c r="C142" s="14">
        <v>0</v>
      </c>
      <c r="D142" s="12"/>
      <c r="E142" s="13">
        <f>A142-C142</f>
        <v>51</v>
      </c>
      <c r="F142" s="12"/>
      <c r="G142" s="7"/>
      <c r="H142" s="7"/>
      <c r="I142" s="7"/>
      <c r="J142" s="7"/>
      <c r="K142" s="7"/>
      <c r="L142" s="7"/>
      <c r="M142" s="7"/>
      <c r="N142" s="7" t="s">
        <v>144</v>
      </c>
      <c r="O142" s="14">
        <v>1295</v>
      </c>
      <c r="P142" s="12"/>
      <c r="Q142" s="14">
        <v>432</v>
      </c>
      <c r="R142" s="12"/>
      <c r="S142" s="13">
        <f>O142-Q142</f>
        <v>863</v>
      </c>
      <c r="T142" s="12"/>
      <c r="U142" s="14">
        <v>1500</v>
      </c>
    </row>
    <row r="143" spans="1:21" ht="17.25" outlineLevel="3" thickBot="1">
      <c r="A143" s="15">
        <f>ROUND(SUM(A140:A142),5)</f>
        <v>281</v>
      </c>
      <c r="B143" s="12"/>
      <c r="C143" s="15">
        <f>ROUND(SUM(C140:C142),5)</f>
        <v>382</v>
      </c>
      <c r="D143" s="12"/>
      <c r="E143" s="15">
        <f>A143-C143</f>
        <v>-101</v>
      </c>
      <c r="F143" s="12"/>
      <c r="G143" s="7"/>
      <c r="H143" s="7"/>
      <c r="I143" s="7"/>
      <c r="J143" s="7"/>
      <c r="K143" s="7"/>
      <c r="L143" s="7"/>
      <c r="M143" s="7" t="s">
        <v>145</v>
      </c>
      <c r="N143" s="7"/>
      <c r="O143" s="15">
        <f>ROUND(SUM(O140:O142),5)</f>
        <v>2951</v>
      </c>
      <c r="P143" s="12"/>
      <c r="Q143" s="15">
        <f>ROUND(SUM(Q140:Q142),5)</f>
        <v>2454</v>
      </c>
      <c r="R143" s="12"/>
      <c r="S143" s="15">
        <f>O143-Q143</f>
        <v>497</v>
      </c>
      <c r="T143" s="12"/>
      <c r="U143" s="15">
        <f>ROUND(SUM(U140:U142),5)</f>
        <v>5000</v>
      </c>
    </row>
    <row r="144" spans="1:21" ht="30" customHeight="1" outlineLevel="2" thickBot="1">
      <c r="A144" s="18">
        <f>ROUND(SUM(A119:A125)+A130+A134+A139+A143,5)</f>
        <v>8697</v>
      </c>
      <c r="B144" s="12"/>
      <c r="C144" s="18">
        <f>ROUND(SUM(C119:C125)+C130+C134+C139+C143,5)</f>
        <v>7866</v>
      </c>
      <c r="D144" s="12"/>
      <c r="E144" s="18">
        <f>A144-C144</f>
        <v>831</v>
      </c>
      <c r="F144" s="12"/>
      <c r="G144" s="7"/>
      <c r="H144" s="7"/>
      <c r="I144" s="7"/>
      <c r="J144" s="7"/>
      <c r="K144" s="7"/>
      <c r="L144" s="7" t="s">
        <v>146</v>
      </c>
      <c r="M144" s="7"/>
      <c r="N144" s="7"/>
      <c r="O144" s="18">
        <f>ROUND(SUM(O119:O125)+O130+O134+O139+O143,5)</f>
        <v>68186</v>
      </c>
      <c r="P144" s="12"/>
      <c r="Q144" s="18">
        <f>ROUND(SUM(Q119:Q125)+Q130+Q134+Q139+Q143,5)</f>
        <v>61965</v>
      </c>
      <c r="R144" s="12"/>
      <c r="S144" s="18">
        <f>O144-Q144</f>
        <v>6221</v>
      </c>
      <c r="T144" s="12"/>
      <c r="U144" s="18">
        <f>ROUND(SUM(U119:U125)+U130+U134+U139+U143,5)</f>
        <v>111700</v>
      </c>
    </row>
    <row r="145" spans="1:21" ht="30" customHeight="1" outlineLevel="1">
      <c r="A145" s="19">
        <f>ROUND(A118+A144,5)</f>
        <v>8697</v>
      </c>
      <c r="B145" s="20"/>
      <c r="C145" s="19">
        <f>ROUND(C118+C144,5)</f>
        <v>7866</v>
      </c>
      <c r="D145" s="20"/>
      <c r="E145" s="19">
        <f>A145-C145</f>
        <v>831</v>
      </c>
      <c r="F145" s="20"/>
      <c r="G145" s="20"/>
      <c r="H145" s="20"/>
      <c r="I145" s="20"/>
      <c r="J145" s="20"/>
      <c r="K145" s="20" t="s">
        <v>147</v>
      </c>
      <c r="L145" s="20"/>
      <c r="M145" s="20"/>
      <c r="N145" s="20"/>
      <c r="O145" s="19">
        <f>ROUND(O118+O144,5)</f>
        <v>68186</v>
      </c>
      <c r="P145" s="20"/>
      <c r="Q145" s="19">
        <f>ROUND(Q118+Q144,5)</f>
        <v>61965</v>
      </c>
      <c r="R145" s="20"/>
      <c r="S145" s="19">
        <f>O145-Q145</f>
        <v>6221</v>
      </c>
      <c r="T145" s="20"/>
      <c r="U145" s="19">
        <f>ROUND(U118+U144,5)</f>
        <v>111700</v>
      </c>
    </row>
    <row r="146" spans="1:21" ht="30" customHeight="1" outlineLevel="2">
      <c r="A146" s="11"/>
      <c r="B146" s="12"/>
      <c r="C146" s="11"/>
      <c r="D146" s="12"/>
      <c r="E146" s="11"/>
      <c r="F146" s="12"/>
      <c r="G146" s="7"/>
      <c r="H146" s="7"/>
      <c r="I146" s="7"/>
      <c r="J146" s="7"/>
      <c r="K146" s="7" t="s">
        <v>148</v>
      </c>
      <c r="L146" s="7"/>
      <c r="M146" s="7"/>
      <c r="N146" s="7"/>
      <c r="O146" s="11"/>
      <c r="P146" s="12"/>
      <c r="Q146" s="11"/>
      <c r="R146" s="12"/>
      <c r="S146" s="11"/>
      <c r="T146" s="12"/>
      <c r="U146" s="11"/>
    </row>
    <row r="147" spans="1:21" outlineLevel="3">
      <c r="A147" s="11"/>
      <c r="B147" s="12"/>
      <c r="C147" s="11"/>
      <c r="D147" s="12"/>
      <c r="E147" s="11"/>
      <c r="F147" s="12"/>
      <c r="G147" s="7"/>
      <c r="H147" s="7"/>
      <c r="I147" s="7"/>
      <c r="J147" s="7"/>
      <c r="K147" s="7"/>
      <c r="L147" s="7" t="s">
        <v>149</v>
      </c>
      <c r="M147" s="7"/>
      <c r="N147" s="7"/>
      <c r="O147" s="11"/>
      <c r="P147" s="12"/>
      <c r="Q147" s="11"/>
      <c r="R147" s="12"/>
      <c r="S147" s="11"/>
      <c r="T147" s="12"/>
      <c r="U147" s="11"/>
    </row>
    <row r="148" spans="1:21" outlineLevel="3">
      <c r="A148" s="11">
        <v>0</v>
      </c>
      <c r="B148" s="12"/>
      <c r="C148" s="11">
        <v>275</v>
      </c>
      <c r="D148" s="12"/>
      <c r="E148" s="11">
        <f t="shared" ref="E148:E151" si="28">A148-C148</f>
        <v>-275</v>
      </c>
      <c r="F148" s="12"/>
      <c r="G148" s="7"/>
      <c r="H148" s="7"/>
      <c r="I148" s="7"/>
      <c r="J148" s="7"/>
      <c r="K148" s="7"/>
      <c r="L148" s="7"/>
      <c r="M148" s="7" t="s">
        <v>150</v>
      </c>
      <c r="N148" s="7"/>
      <c r="O148" s="11">
        <v>408</v>
      </c>
      <c r="P148" s="12"/>
      <c r="Q148" s="11">
        <v>875</v>
      </c>
      <c r="R148" s="12"/>
      <c r="S148" s="11">
        <f t="shared" ref="S148:S152" si="29">O148-Q148</f>
        <v>-467</v>
      </c>
      <c r="T148" s="12"/>
      <c r="U148" s="11">
        <v>1500</v>
      </c>
    </row>
    <row r="149" spans="1:21" outlineLevel="4">
      <c r="A149" s="11"/>
      <c r="B149" s="12"/>
      <c r="C149" s="11"/>
      <c r="D149" s="12"/>
      <c r="E149" s="11"/>
      <c r="F149" s="12"/>
      <c r="G149" s="7"/>
      <c r="H149" s="7"/>
      <c r="I149" s="7"/>
      <c r="J149" s="7"/>
      <c r="K149" s="7"/>
      <c r="L149" s="7"/>
      <c r="M149" s="7" t="s">
        <v>151</v>
      </c>
      <c r="N149" s="7"/>
      <c r="O149" s="11"/>
      <c r="P149" s="12"/>
      <c r="Q149" s="11"/>
      <c r="R149" s="12"/>
      <c r="S149" s="11"/>
      <c r="T149" s="12"/>
      <c r="U149" s="11"/>
    </row>
    <row r="150" spans="1:21" outlineLevel="4">
      <c r="A150" s="11">
        <v>125</v>
      </c>
      <c r="B150" s="12"/>
      <c r="C150" s="11">
        <v>100</v>
      </c>
      <c r="D150" s="12"/>
      <c r="E150" s="11">
        <f t="shared" si="28"/>
        <v>25</v>
      </c>
      <c r="F150" s="12"/>
      <c r="G150" s="7"/>
      <c r="H150" s="7"/>
      <c r="I150" s="7"/>
      <c r="J150" s="7"/>
      <c r="K150" s="7"/>
      <c r="L150" s="7"/>
      <c r="M150" s="7"/>
      <c r="N150" s="7" t="s">
        <v>152</v>
      </c>
      <c r="O150" s="11">
        <v>474</v>
      </c>
      <c r="P150" s="12"/>
      <c r="Q150" s="11">
        <v>600</v>
      </c>
      <c r="R150" s="12"/>
      <c r="S150" s="11">
        <f t="shared" si="29"/>
        <v>-126</v>
      </c>
      <c r="T150" s="12"/>
      <c r="U150" s="11">
        <v>1200</v>
      </c>
    </row>
    <row r="151" spans="1:21" outlineLevel="4">
      <c r="A151" s="11">
        <v>0</v>
      </c>
      <c r="B151" s="12"/>
      <c r="C151" s="11">
        <v>0</v>
      </c>
      <c r="D151" s="12"/>
      <c r="E151" s="11">
        <f t="shared" si="28"/>
        <v>0</v>
      </c>
      <c r="F151" s="12"/>
      <c r="G151" s="7"/>
      <c r="H151" s="7"/>
      <c r="I151" s="7"/>
      <c r="J151" s="7"/>
      <c r="K151" s="7"/>
      <c r="L151" s="7"/>
      <c r="M151" s="7"/>
      <c r="N151" s="7" t="s">
        <v>153</v>
      </c>
      <c r="O151" s="11">
        <v>0</v>
      </c>
      <c r="P151" s="12"/>
      <c r="Q151" s="11">
        <v>0</v>
      </c>
      <c r="R151" s="12"/>
      <c r="S151" s="11">
        <f t="shared" si="29"/>
        <v>0</v>
      </c>
      <c r="T151" s="12"/>
      <c r="U151" s="11">
        <v>750</v>
      </c>
    </row>
    <row r="152" spans="1:21" outlineLevel="4">
      <c r="A152" s="11">
        <v>0</v>
      </c>
      <c r="B152" s="12"/>
      <c r="C152" s="11">
        <v>0</v>
      </c>
      <c r="D152" s="12"/>
      <c r="E152" s="11">
        <f t="shared" ref="E152" si="30">A152-C152</f>
        <v>0</v>
      </c>
      <c r="F152" s="12"/>
      <c r="G152" s="7"/>
      <c r="H152" s="7"/>
      <c r="I152" s="7"/>
      <c r="J152" s="7"/>
      <c r="K152" s="7"/>
      <c r="L152" s="7"/>
      <c r="M152" s="7"/>
      <c r="N152" s="7" t="s">
        <v>154</v>
      </c>
      <c r="O152" s="11">
        <v>0</v>
      </c>
      <c r="P152" s="12"/>
      <c r="Q152" s="11">
        <v>200</v>
      </c>
      <c r="R152" s="12"/>
      <c r="S152" s="11">
        <f t="shared" si="29"/>
        <v>-200</v>
      </c>
      <c r="T152" s="12"/>
      <c r="U152" s="11">
        <v>200</v>
      </c>
    </row>
    <row r="153" spans="1:21" ht="17.25" outlineLevel="4" thickBot="1">
      <c r="A153" s="13">
        <v>200</v>
      </c>
      <c r="B153" s="12"/>
      <c r="C153" s="13">
        <v>320</v>
      </c>
      <c r="D153" s="12"/>
      <c r="E153" s="13">
        <f>A153-C153</f>
        <v>-120</v>
      </c>
      <c r="F153" s="12"/>
      <c r="G153" s="7"/>
      <c r="H153" s="7"/>
      <c r="I153" s="7"/>
      <c r="J153" s="7"/>
      <c r="K153" s="7"/>
      <c r="L153" s="7"/>
      <c r="M153" s="7"/>
      <c r="N153" s="7" t="s">
        <v>155</v>
      </c>
      <c r="O153" s="13">
        <v>868</v>
      </c>
      <c r="P153" s="12"/>
      <c r="Q153" s="13">
        <v>830</v>
      </c>
      <c r="R153" s="12"/>
      <c r="S153" s="13">
        <f>O153-Q153</f>
        <v>38</v>
      </c>
      <c r="T153" s="12"/>
      <c r="U153" s="13">
        <v>1100</v>
      </c>
    </row>
    <row r="154" spans="1:21" outlineLevel="3">
      <c r="A154" s="11">
        <f>ROUND(SUM(A149:A153),5)</f>
        <v>325</v>
      </c>
      <c r="B154" s="12"/>
      <c r="C154" s="11">
        <f>ROUND(SUM(C149:C153),5)</f>
        <v>420</v>
      </c>
      <c r="D154" s="12"/>
      <c r="E154" s="11">
        <f>A154-C154</f>
        <v>-95</v>
      </c>
      <c r="F154" s="12"/>
      <c r="G154" s="7"/>
      <c r="H154" s="7"/>
      <c r="I154" s="7"/>
      <c r="J154" s="7"/>
      <c r="K154" s="7"/>
      <c r="L154" s="7"/>
      <c r="M154" s="7" t="s">
        <v>156</v>
      </c>
      <c r="N154" s="7"/>
      <c r="O154" s="11">
        <f>ROUND(SUM(O149:O153),5)</f>
        <v>1342</v>
      </c>
      <c r="P154" s="12"/>
      <c r="Q154" s="11">
        <f>ROUND(SUM(Q149:Q153),5)</f>
        <v>1630</v>
      </c>
      <c r="R154" s="12"/>
      <c r="S154" s="11">
        <f>O154-Q154</f>
        <v>-288</v>
      </c>
      <c r="T154" s="12"/>
      <c r="U154" s="11">
        <f>ROUND(SUM(U149:U153),5)</f>
        <v>3250</v>
      </c>
    </row>
    <row r="155" spans="1:21" ht="30" customHeight="1" outlineLevel="4">
      <c r="A155" s="11"/>
      <c r="B155" s="12"/>
      <c r="C155" s="11"/>
      <c r="D155" s="12"/>
      <c r="E155" s="11"/>
      <c r="F155" s="12"/>
      <c r="G155" s="7"/>
      <c r="H155" s="7"/>
      <c r="I155" s="7"/>
      <c r="J155" s="7"/>
      <c r="K155" s="7"/>
      <c r="L155" s="7"/>
      <c r="M155" s="7" t="s">
        <v>157</v>
      </c>
      <c r="N155" s="7"/>
      <c r="O155" s="11"/>
      <c r="P155" s="12"/>
      <c r="Q155" s="11"/>
      <c r="R155" s="12"/>
      <c r="S155" s="11"/>
      <c r="T155" s="12"/>
      <c r="U155" s="11"/>
    </row>
    <row r="156" spans="1:21" outlineLevel="4">
      <c r="A156" s="11">
        <v>4531</v>
      </c>
      <c r="B156" s="12"/>
      <c r="C156" s="11">
        <v>4419</v>
      </c>
      <c r="D156" s="12"/>
      <c r="E156" s="11">
        <f t="shared" ref="E156:E157" si="31">A156-C156</f>
        <v>112</v>
      </c>
      <c r="F156" s="12"/>
      <c r="G156" s="7"/>
      <c r="H156" s="7"/>
      <c r="I156" s="7"/>
      <c r="J156" s="7"/>
      <c r="K156" s="7"/>
      <c r="L156" s="7"/>
      <c r="M156" s="7"/>
      <c r="N156" s="7" t="s">
        <v>158</v>
      </c>
      <c r="O156" s="11">
        <v>26467</v>
      </c>
      <c r="P156" s="12"/>
      <c r="Q156" s="11">
        <v>27386</v>
      </c>
      <c r="R156" s="12"/>
      <c r="S156" s="11">
        <f t="shared" ref="S156:S157" si="32">O156-Q156</f>
        <v>-919</v>
      </c>
      <c r="T156" s="12"/>
      <c r="U156" s="11">
        <v>49000</v>
      </c>
    </row>
    <row r="157" spans="1:21" outlineLevel="4">
      <c r="A157" s="11">
        <v>0</v>
      </c>
      <c r="B157" s="12"/>
      <c r="C157" s="11">
        <v>0</v>
      </c>
      <c r="D157" s="12"/>
      <c r="E157" s="11">
        <f t="shared" si="31"/>
        <v>0</v>
      </c>
      <c r="F157" s="12"/>
      <c r="G157" s="7"/>
      <c r="H157" s="7"/>
      <c r="I157" s="7"/>
      <c r="J157" s="7"/>
      <c r="K157" s="7"/>
      <c r="L157" s="7"/>
      <c r="M157" s="7"/>
      <c r="N157" s="7" t="s">
        <v>159</v>
      </c>
      <c r="O157" s="11">
        <v>0</v>
      </c>
      <c r="P157" s="12"/>
      <c r="Q157" s="11">
        <v>0</v>
      </c>
      <c r="R157" s="12"/>
      <c r="S157" s="11">
        <f t="shared" si="32"/>
        <v>0</v>
      </c>
      <c r="T157" s="12"/>
      <c r="U157" s="11">
        <v>0</v>
      </c>
    </row>
    <row r="158" spans="1:21" ht="17.25" outlineLevel="4" thickBot="1">
      <c r="A158" s="14">
        <v>442</v>
      </c>
      <c r="B158" s="12"/>
      <c r="C158" s="14">
        <v>485</v>
      </c>
      <c r="D158" s="12"/>
      <c r="E158" s="13">
        <f>A158-C158</f>
        <v>-43</v>
      </c>
      <c r="F158" s="12"/>
      <c r="G158" s="7"/>
      <c r="H158" s="7"/>
      <c r="I158" s="7"/>
      <c r="J158" s="7"/>
      <c r="K158" s="7"/>
      <c r="L158" s="7"/>
      <c r="M158" s="7"/>
      <c r="N158" s="7" t="s">
        <v>160</v>
      </c>
      <c r="O158" s="14">
        <v>2736</v>
      </c>
      <c r="P158" s="12"/>
      <c r="Q158" s="14">
        <v>3198</v>
      </c>
      <c r="R158" s="12"/>
      <c r="S158" s="13">
        <f>O158-Q158</f>
        <v>-462</v>
      </c>
      <c r="T158" s="12"/>
      <c r="U158" s="14">
        <v>5500</v>
      </c>
    </row>
    <row r="159" spans="1:21" ht="17.25" outlineLevel="3" thickBot="1">
      <c r="A159" s="15">
        <f>ROUND(SUM(A155:A158),5)</f>
        <v>4973</v>
      </c>
      <c r="B159" s="12"/>
      <c r="C159" s="15">
        <f>ROUND(SUM(C155:C158),5)</f>
        <v>4904</v>
      </c>
      <c r="D159" s="12"/>
      <c r="E159" s="15">
        <f>A159-C159</f>
        <v>69</v>
      </c>
      <c r="F159" s="12"/>
      <c r="G159" s="7"/>
      <c r="H159" s="7"/>
      <c r="I159" s="7"/>
      <c r="J159" s="7"/>
      <c r="K159" s="7"/>
      <c r="L159" s="7"/>
      <c r="M159" s="7" t="s">
        <v>161</v>
      </c>
      <c r="N159" s="7"/>
      <c r="O159" s="15">
        <f>ROUND(SUM(O155:O158),5)</f>
        <v>29203</v>
      </c>
      <c r="P159" s="12"/>
      <c r="Q159" s="15">
        <f>ROUND(SUM(Q155:Q158),5)</f>
        <v>30584</v>
      </c>
      <c r="R159" s="12"/>
      <c r="S159" s="15">
        <f>O159-Q159</f>
        <v>-1381</v>
      </c>
      <c r="T159" s="12"/>
      <c r="U159" s="15">
        <f>ROUND(SUM(U155:U158),5)</f>
        <v>54500</v>
      </c>
    </row>
    <row r="160" spans="1:21" ht="30" customHeight="1" outlineLevel="2" thickBot="1">
      <c r="A160" s="18">
        <f>ROUND(SUM(A147:A148)+A154+A159,5)</f>
        <v>5298</v>
      </c>
      <c r="B160" s="12"/>
      <c r="C160" s="18">
        <f>ROUND(SUM(C147:C148)+C154+C159,5)</f>
        <v>5599</v>
      </c>
      <c r="D160" s="12"/>
      <c r="E160" s="18">
        <f>A160-C160</f>
        <v>-301</v>
      </c>
      <c r="F160" s="12"/>
      <c r="G160" s="7"/>
      <c r="H160" s="7"/>
      <c r="I160" s="7"/>
      <c r="J160" s="7"/>
      <c r="K160" s="7"/>
      <c r="L160" s="7" t="s">
        <v>162</v>
      </c>
      <c r="M160" s="7"/>
      <c r="N160" s="7"/>
      <c r="O160" s="18">
        <f>ROUND(SUM(O147:O148)+O154+O159,5)</f>
        <v>30953</v>
      </c>
      <c r="P160" s="12"/>
      <c r="Q160" s="18">
        <f>ROUND(SUM(Q147:Q148)+Q154+Q159,5)</f>
        <v>33089</v>
      </c>
      <c r="R160" s="12"/>
      <c r="S160" s="18">
        <f>O160-Q160</f>
        <v>-2136</v>
      </c>
      <c r="T160" s="12"/>
      <c r="U160" s="18">
        <f>ROUND(SUM(U147:U148)+U154+U159,5)</f>
        <v>59250</v>
      </c>
    </row>
    <row r="161" spans="1:21" ht="30" customHeight="1" outlineLevel="1">
      <c r="A161" s="19">
        <f>ROUND(A146+A160,5)</f>
        <v>5298</v>
      </c>
      <c r="B161" s="20"/>
      <c r="C161" s="19">
        <f>ROUND(C146+C160,5)</f>
        <v>5599</v>
      </c>
      <c r="D161" s="20"/>
      <c r="E161" s="19">
        <f>A161-C161</f>
        <v>-301</v>
      </c>
      <c r="F161" s="20"/>
      <c r="G161" s="20"/>
      <c r="H161" s="20"/>
      <c r="I161" s="20"/>
      <c r="J161" s="20"/>
      <c r="K161" s="20" t="s">
        <v>163</v>
      </c>
      <c r="L161" s="20"/>
      <c r="M161" s="20"/>
      <c r="N161" s="20"/>
      <c r="O161" s="19">
        <f>ROUND(O146+O160,5)</f>
        <v>30953</v>
      </c>
      <c r="P161" s="20"/>
      <c r="Q161" s="19">
        <f>ROUND(Q146+Q160,5)</f>
        <v>33089</v>
      </c>
      <c r="R161" s="20"/>
      <c r="S161" s="19">
        <f>O161-Q161</f>
        <v>-2136</v>
      </c>
      <c r="T161" s="20"/>
      <c r="U161" s="19">
        <f>ROUND(U146+U160,5)</f>
        <v>59250</v>
      </c>
    </row>
    <row r="162" spans="1:21" ht="30" customHeight="1" outlineLevel="2">
      <c r="A162" s="11"/>
      <c r="B162" s="12"/>
      <c r="C162" s="11"/>
      <c r="D162" s="12"/>
      <c r="E162" s="11"/>
      <c r="F162" s="12"/>
      <c r="G162" s="7"/>
      <c r="H162" s="7"/>
      <c r="I162" s="7"/>
      <c r="J162" s="7"/>
      <c r="K162" s="7" t="s">
        <v>164</v>
      </c>
      <c r="L162" s="7"/>
      <c r="M162" s="7"/>
      <c r="N162" s="7"/>
      <c r="O162" s="11"/>
      <c r="P162" s="12"/>
      <c r="Q162" s="11"/>
      <c r="R162" s="12"/>
      <c r="S162" s="11"/>
      <c r="T162" s="12"/>
      <c r="U162" s="11"/>
    </row>
    <row r="163" spans="1:21" outlineLevel="3">
      <c r="A163" s="11"/>
      <c r="B163" s="12"/>
      <c r="C163" s="11"/>
      <c r="D163" s="12"/>
      <c r="E163" s="11"/>
      <c r="F163" s="12"/>
      <c r="G163" s="7"/>
      <c r="H163" s="7"/>
      <c r="I163" s="7"/>
      <c r="J163" s="7"/>
      <c r="K163" s="7"/>
      <c r="L163" s="7" t="s">
        <v>165</v>
      </c>
      <c r="M163" s="7"/>
      <c r="N163" s="7"/>
      <c r="O163" s="11"/>
      <c r="P163" s="12"/>
      <c r="Q163" s="11"/>
      <c r="R163" s="12"/>
      <c r="S163" s="11"/>
      <c r="T163" s="12"/>
      <c r="U163" s="11"/>
    </row>
    <row r="164" spans="1:21" outlineLevel="3">
      <c r="A164" s="11">
        <v>8</v>
      </c>
      <c r="B164" s="12"/>
      <c r="C164" s="11">
        <v>0</v>
      </c>
      <c r="D164" s="12"/>
      <c r="E164" s="11">
        <f t="shared" ref="E164:E166" si="33">A164-C164</f>
        <v>8</v>
      </c>
      <c r="F164" s="12"/>
      <c r="G164" s="7"/>
      <c r="H164" s="7"/>
      <c r="I164" s="7"/>
      <c r="J164" s="7"/>
      <c r="K164" s="7"/>
      <c r="L164" s="7"/>
      <c r="M164" s="7" t="s">
        <v>166</v>
      </c>
      <c r="N164" s="7"/>
      <c r="O164" s="11">
        <v>3527</v>
      </c>
      <c r="P164" s="12"/>
      <c r="Q164" s="11">
        <v>2500</v>
      </c>
      <c r="R164" s="12"/>
      <c r="S164" s="11">
        <f t="shared" ref="S164:S166" si="34">O164-Q164</f>
        <v>1027</v>
      </c>
      <c r="T164" s="12"/>
      <c r="U164" s="11">
        <v>2500</v>
      </c>
    </row>
    <row r="165" spans="1:21" outlineLevel="3">
      <c r="A165" s="11">
        <v>0</v>
      </c>
      <c r="B165" s="12"/>
      <c r="C165" s="11">
        <v>0</v>
      </c>
      <c r="D165" s="12"/>
      <c r="E165" s="11">
        <f t="shared" si="33"/>
        <v>0</v>
      </c>
      <c r="F165" s="12"/>
      <c r="G165" s="7"/>
      <c r="H165" s="7"/>
      <c r="I165" s="7"/>
      <c r="J165" s="7"/>
      <c r="K165" s="7"/>
      <c r="L165" s="7"/>
      <c r="M165" s="7" t="s">
        <v>167</v>
      </c>
      <c r="N165" s="7"/>
      <c r="O165" s="11">
        <v>7457</v>
      </c>
      <c r="P165" s="12"/>
      <c r="Q165" s="11">
        <v>6300</v>
      </c>
      <c r="R165" s="12"/>
      <c r="S165" s="11">
        <f t="shared" si="34"/>
        <v>1157</v>
      </c>
      <c r="T165" s="12"/>
      <c r="U165" s="11">
        <v>6300</v>
      </c>
    </row>
    <row r="166" spans="1:21" outlineLevel="3">
      <c r="A166" s="11">
        <v>0</v>
      </c>
      <c r="B166" s="12"/>
      <c r="C166" s="11">
        <v>0</v>
      </c>
      <c r="D166" s="12"/>
      <c r="E166" s="11">
        <f t="shared" si="33"/>
        <v>0</v>
      </c>
      <c r="F166" s="12"/>
      <c r="G166" s="7"/>
      <c r="H166" s="7"/>
      <c r="I166" s="7"/>
      <c r="J166" s="7"/>
      <c r="K166" s="7"/>
      <c r="L166" s="7"/>
      <c r="M166" s="7" t="s">
        <v>168</v>
      </c>
      <c r="N166" s="7"/>
      <c r="O166" s="11">
        <v>37</v>
      </c>
      <c r="P166" s="12"/>
      <c r="Q166" s="11">
        <v>2880</v>
      </c>
      <c r="R166" s="12"/>
      <c r="S166" s="11">
        <f t="shared" si="34"/>
        <v>-2843</v>
      </c>
      <c r="T166" s="12"/>
      <c r="U166" s="11">
        <v>3500</v>
      </c>
    </row>
    <row r="167" spans="1:21" outlineLevel="4">
      <c r="A167" s="11"/>
      <c r="B167" s="12"/>
      <c r="C167" s="11"/>
      <c r="D167" s="12"/>
      <c r="E167" s="11"/>
      <c r="F167" s="12"/>
      <c r="G167" s="7"/>
      <c r="H167" s="7"/>
      <c r="I167" s="7"/>
      <c r="J167" s="7"/>
      <c r="K167" s="7"/>
      <c r="L167" s="7"/>
      <c r="M167" s="7" t="s">
        <v>169</v>
      </c>
      <c r="N167" s="7"/>
      <c r="O167" s="11"/>
      <c r="P167" s="12"/>
      <c r="Q167" s="11"/>
      <c r="R167" s="12"/>
      <c r="S167" s="11"/>
      <c r="T167" s="12"/>
      <c r="U167" s="11"/>
    </row>
    <row r="168" spans="1:21" outlineLevel="4">
      <c r="A168" s="11">
        <v>1121</v>
      </c>
      <c r="B168" s="12"/>
      <c r="C168" s="11">
        <v>957</v>
      </c>
      <c r="D168" s="12"/>
      <c r="E168" s="11">
        <f t="shared" ref="E168" si="35">A168-C168</f>
        <v>164</v>
      </c>
      <c r="F168" s="12"/>
      <c r="G168" s="7"/>
      <c r="H168" s="7"/>
      <c r="I168" s="7"/>
      <c r="J168" s="7"/>
      <c r="K168" s="7"/>
      <c r="L168" s="7"/>
      <c r="M168" s="7"/>
      <c r="N168" s="7" t="s">
        <v>170</v>
      </c>
      <c r="O168" s="11">
        <v>4252</v>
      </c>
      <c r="P168" s="12"/>
      <c r="Q168" s="11">
        <v>5762</v>
      </c>
      <c r="R168" s="12"/>
      <c r="S168" s="11">
        <f t="shared" ref="S168" si="36">O168-Q168</f>
        <v>-1510</v>
      </c>
      <c r="T168" s="12"/>
      <c r="U168" s="11">
        <v>11500</v>
      </c>
    </row>
    <row r="169" spans="1:21" ht="17.25" outlineLevel="4" thickBot="1">
      <c r="A169" s="13">
        <v>0</v>
      </c>
      <c r="B169" s="12"/>
      <c r="C169" s="13">
        <v>0</v>
      </c>
      <c r="D169" s="12"/>
      <c r="E169" s="13">
        <f>A169-C169</f>
        <v>0</v>
      </c>
      <c r="F169" s="12"/>
      <c r="G169" s="7"/>
      <c r="H169" s="7"/>
      <c r="I169" s="7"/>
      <c r="J169" s="7"/>
      <c r="K169" s="7"/>
      <c r="L169" s="7"/>
      <c r="M169" s="7"/>
      <c r="N169" s="7" t="s">
        <v>171</v>
      </c>
      <c r="O169" s="13">
        <v>2627</v>
      </c>
      <c r="P169" s="12"/>
      <c r="Q169" s="13">
        <v>1657</v>
      </c>
      <c r="R169" s="12"/>
      <c r="S169" s="13">
        <f>O169-Q169</f>
        <v>970</v>
      </c>
      <c r="T169" s="12"/>
      <c r="U169" s="13">
        <v>2000</v>
      </c>
    </row>
    <row r="170" spans="1:21" outlineLevel="3">
      <c r="A170" s="11">
        <f>ROUND(SUM(A167:A169),5)</f>
        <v>1121</v>
      </c>
      <c r="B170" s="12"/>
      <c r="C170" s="11">
        <f>ROUND(SUM(C167:C169),5)</f>
        <v>957</v>
      </c>
      <c r="D170" s="12"/>
      <c r="E170" s="11">
        <f>A170-C170</f>
        <v>164</v>
      </c>
      <c r="F170" s="12"/>
      <c r="G170" s="7"/>
      <c r="H170" s="7"/>
      <c r="I170" s="7"/>
      <c r="J170" s="7"/>
      <c r="K170" s="7"/>
      <c r="L170" s="7"/>
      <c r="M170" s="7" t="s">
        <v>172</v>
      </c>
      <c r="N170" s="7"/>
      <c r="O170" s="11">
        <f>ROUND(SUM(O167:O169),5)</f>
        <v>6879</v>
      </c>
      <c r="P170" s="12"/>
      <c r="Q170" s="11">
        <f>ROUND(SUM(Q167:Q169),5)</f>
        <v>7419</v>
      </c>
      <c r="R170" s="12"/>
      <c r="S170" s="11">
        <f>O170-Q170</f>
        <v>-540</v>
      </c>
      <c r="T170" s="12"/>
      <c r="U170" s="11">
        <f>ROUND(SUM(U167:U169),5)</f>
        <v>13500</v>
      </c>
    </row>
    <row r="171" spans="1:21" ht="30" customHeight="1" outlineLevel="4">
      <c r="A171" s="11"/>
      <c r="B171" s="12"/>
      <c r="C171" s="11"/>
      <c r="D171" s="12"/>
      <c r="E171" s="11"/>
      <c r="F171" s="12"/>
      <c r="G171" s="7"/>
      <c r="H171" s="7"/>
      <c r="I171" s="7"/>
      <c r="J171" s="7"/>
      <c r="K171" s="7"/>
      <c r="L171" s="7"/>
      <c r="M171" s="7" t="s">
        <v>173</v>
      </c>
      <c r="N171" s="7"/>
      <c r="O171" s="11"/>
      <c r="P171" s="12"/>
      <c r="Q171" s="11"/>
      <c r="R171" s="12"/>
      <c r="S171" s="11"/>
      <c r="T171" s="12"/>
      <c r="U171" s="11"/>
    </row>
    <row r="172" spans="1:21" outlineLevel="4">
      <c r="A172" s="11">
        <v>40069</v>
      </c>
      <c r="B172" s="12"/>
      <c r="C172" s="11">
        <v>33290</v>
      </c>
      <c r="D172" s="12"/>
      <c r="E172" s="11">
        <f t="shared" ref="E172:E173" si="37">A172-C172</f>
        <v>6779</v>
      </c>
      <c r="F172" s="12"/>
      <c r="G172" s="7"/>
      <c r="H172" s="7"/>
      <c r="I172" s="7"/>
      <c r="J172" s="7"/>
      <c r="K172" s="7"/>
      <c r="L172" s="7"/>
      <c r="M172" s="7"/>
      <c r="N172" s="7" t="s">
        <v>174</v>
      </c>
      <c r="O172" s="11">
        <v>292347</v>
      </c>
      <c r="P172" s="12"/>
      <c r="Q172" s="11">
        <v>270743</v>
      </c>
      <c r="R172" s="12"/>
      <c r="S172" s="11">
        <f t="shared" ref="S172:S173" si="38">O172-Q172</f>
        <v>21604</v>
      </c>
      <c r="T172" s="12"/>
      <c r="U172" s="11">
        <v>275000</v>
      </c>
    </row>
    <row r="173" spans="1:21" outlineLevel="4">
      <c r="A173" s="11">
        <v>68</v>
      </c>
      <c r="B173" s="12"/>
      <c r="C173" s="11">
        <v>70</v>
      </c>
      <c r="D173" s="12"/>
      <c r="E173" s="11">
        <f t="shared" si="37"/>
        <v>-2</v>
      </c>
      <c r="F173" s="12"/>
      <c r="G173" s="7"/>
      <c r="H173" s="7"/>
      <c r="I173" s="7"/>
      <c r="J173" s="7"/>
      <c r="K173" s="7"/>
      <c r="L173" s="7"/>
      <c r="M173" s="7"/>
      <c r="N173" s="7" t="s">
        <v>175</v>
      </c>
      <c r="O173" s="11">
        <v>502</v>
      </c>
      <c r="P173" s="12"/>
      <c r="Q173" s="11">
        <v>500</v>
      </c>
      <c r="R173" s="12"/>
      <c r="S173" s="11">
        <f t="shared" si="38"/>
        <v>2</v>
      </c>
      <c r="T173" s="12"/>
      <c r="U173" s="11">
        <v>500</v>
      </c>
    </row>
    <row r="174" spans="1:21" ht="17.25" outlineLevel="4" thickBot="1">
      <c r="A174" s="13">
        <v>3929</v>
      </c>
      <c r="B174" s="12"/>
      <c r="C174" s="13">
        <v>3518</v>
      </c>
      <c r="D174" s="12"/>
      <c r="E174" s="13">
        <f>A174-C174</f>
        <v>411</v>
      </c>
      <c r="F174" s="12"/>
      <c r="G174" s="7"/>
      <c r="H174" s="7"/>
      <c r="I174" s="7"/>
      <c r="J174" s="7"/>
      <c r="K174" s="7"/>
      <c r="L174" s="7"/>
      <c r="M174" s="7"/>
      <c r="N174" s="7" t="s">
        <v>176</v>
      </c>
      <c r="O174" s="13">
        <v>28745</v>
      </c>
      <c r="P174" s="12"/>
      <c r="Q174" s="13">
        <v>28093</v>
      </c>
      <c r="R174" s="12"/>
      <c r="S174" s="13">
        <f>O174-Q174</f>
        <v>652</v>
      </c>
      <c r="T174" s="12"/>
      <c r="U174" s="13">
        <v>28500</v>
      </c>
    </row>
    <row r="175" spans="1:21" outlineLevel="3">
      <c r="A175" s="11">
        <f>ROUND(SUM(A171:A174),5)</f>
        <v>44066</v>
      </c>
      <c r="B175" s="12"/>
      <c r="C175" s="11">
        <f>ROUND(SUM(C171:C174),5)</f>
        <v>36878</v>
      </c>
      <c r="D175" s="12"/>
      <c r="E175" s="11">
        <f>A175-C175</f>
        <v>7188</v>
      </c>
      <c r="F175" s="12"/>
      <c r="G175" s="7"/>
      <c r="H175" s="7"/>
      <c r="I175" s="7"/>
      <c r="J175" s="7"/>
      <c r="K175" s="7"/>
      <c r="L175" s="7"/>
      <c r="M175" s="7" t="s">
        <v>177</v>
      </c>
      <c r="N175" s="7"/>
      <c r="O175" s="11">
        <f>ROUND(SUM(O171:O174),5)</f>
        <v>321594</v>
      </c>
      <c r="P175" s="12"/>
      <c r="Q175" s="11">
        <f>ROUND(SUM(Q171:Q174),5)</f>
        <v>299336</v>
      </c>
      <c r="R175" s="12"/>
      <c r="S175" s="11">
        <f>O175-Q175</f>
        <v>22258</v>
      </c>
      <c r="T175" s="12"/>
      <c r="U175" s="11">
        <f>ROUND(SUM(U171:U174),5)</f>
        <v>304000</v>
      </c>
    </row>
    <row r="176" spans="1:21" ht="30" customHeight="1" outlineLevel="4">
      <c r="A176" s="11"/>
      <c r="B176" s="12"/>
      <c r="C176" s="11"/>
      <c r="D176" s="12"/>
      <c r="E176" s="11"/>
      <c r="F176" s="12"/>
      <c r="G176" s="7"/>
      <c r="H176" s="7"/>
      <c r="I176" s="7"/>
      <c r="J176" s="7"/>
      <c r="K176" s="7"/>
      <c r="L176" s="7"/>
      <c r="M176" s="7" t="s">
        <v>178</v>
      </c>
      <c r="N176" s="7"/>
      <c r="O176" s="11"/>
      <c r="P176" s="12"/>
      <c r="Q176" s="11"/>
      <c r="R176" s="12"/>
      <c r="S176" s="11"/>
      <c r="T176" s="12"/>
      <c r="U176" s="11"/>
    </row>
    <row r="177" spans="1:21" ht="17.25" outlineLevel="4" thickBot="1">
      <c r="A177" s="14">
        <v>70</v>
      </c>
      <c r="B177" s="12"/>
      <c r="C177" s="14">
        <v>150</v>
      </c>
      <c r="D177" s="12"/>
      <c r="E177" s="14">
        <f>A177-C177</f>
        <v>-80</v>
      </c>
      <c r="F177" s="12"/>
      <c r="G177" s="7"/>
      <c r="H177" s="7"/>
      <c r="I177" s="7"/>
      <c r="J177" s="7"/>
      <c r="K177" s="7"/>
      <c r="L177" s="7"/>
      <c r="M177" s="7"/>
      <c r="N177" s="7" t="s">
        <v>179</v>
      </c>
      <c r="O177" s="14">
        <v>605</v>
      </c>
      <c r="P177" s="12"/>
      <c r="Q177" s="14">
        <v>439</v>
      </c>
      <c r="R177" s="12"/>
      <c r="S177" s="14">
        <f>O177-Q177</f>
        <v>166</v>
      </c>
      <c r="T177" s="12"/>
      <c r="U177" s="14">
        <v>600</v>
      </c>
    </row>
    <row r="178" spans="1:21" ht="17.25" outlineLevel="3" thickBot="1">
      <c r="A178" s="15">
        <f>ROUND(SUM(A176:A177),5)</f>
        <v>70</v>
      </c>
      <c r="B178" s="12"/>
      <c r="C178" s="15">
        <f>ROUND(SUM(C176:C177),5)</f>
        <v>150</v>
      </c>
      <c r="D178" s="12"/>
      <c r="E178" s="15">
        <f>A178-C178</f>
        <v>-80</v>
      </c>
      <c r="F178" s="12"/>
      <c r="G178" s="7"/>
      <c r="H178" s="7"/>
      <c r="I178" s="7"/>
      <c r="J178" s="7"/>
      <c r="K178" s="7"/>
      <c r="L178" s="7"/>
      <c r="M178" s="7" t="s">
        <v>180</v>
      </c>
      <c r="N178" s="7"/>
      <c r="O178" s="15">
        <f>ROUND(SUM(O176:O177),5)</f>
        <v>605</v>
      </c>
      <c r="P178" s="12"/>
      <c r="Q178" s="15">
        <f>ROUND(SUM(Q176:Q177),5)</f>
        <v>439</v>
      </c>
      <c r="R178" s="12"/>
      <c r="S178" s="15">
        <f>O178-Q178</f>
        <v>166</v>
      </c>
      <c r="T178" s="12"/>
      <c r="U178" s="15">
        <f>ROUND(SUM(U176:U177),5)</f>
        <v>600</v>
      </c>
    </row>
    <row r="179" spans="1:21" ht="30" customHeight="1" outlineLevel="2" thickBot="1">
      <c r="A179" s="18">
        <f>ROUND(SUM(A163:A166)+A170+A175+A178,5)</f>
        <v>45265</v>
      </c>
      <c r="B179" s="12"/>
      <c r="C179" s="18">
        <f>ROUND(SUM(C163:C166)+C170+C175+C178,5)</f>
        <v>37985</v>
      </c>
      <c r="D179" s="12"/>
      <c r="E179" s="18">
        <f>A179-C179</f>
        <v>7280</v>
      </c>
      <c r="F179" s="12"/>
      <c r="G179" s="7"/>
      <c r="H179" s="7"/>
      <c r="I179" s="7"/>
      <c r="J179" s="7"/>
      <c r="K179" s="7"/>
      <c r="L179" s="7" t="s">
        <v>181</v>
      </c>
      <c r="M179" s="7"/>
      <c r="N179" s="7"/>
      <c r="O179" s="18">
        <f>ROUND(SUM(O163:O166)+O170+O175+O178,5)</f>
        <v>340099</v>
      </c>
      <c r="P179" s="12"/>
      <c r="Q179" s="18">
        <f>ROUND(SUM(Q163:Q166)+Q170+Q175+Q178,5)</f>
        <v>318874</v>
      </c>
      <c r="R179" s="12"/>
      <c r="S179" s="18">
        <f>O179-Q179</f>
        <v>21225</v>
      </c>
      <c r="T179" s="12"/>
      <c r="U179" s="18">
        <f>ROUND(SUM(U163:U166)+U170+U175+U178,5)</f>
        <v>330400</v>
      </c>
    </row>
    <row r="180" spans="1:21" ht="30" customHeight="1" outlineLevel="1">
      <c r="A180" s="19">
        <f>ROUND(A162+A179,5)</f>
        <v>45265</v>
      </c>
      <c r="B180" s="20"/>
      <c r="C180" s="19">
        <f>ROUND(C162+C179,5)</f>
        <v>37985</v>
      </c>
      <c r="D180" s="20"/>
      <c r="E180" s="19">
        <f>A180-C180</f>
        <v>7280</v>
      </c>
      <c r="F180" s="20"/>
      <c r="G180" s="20"/>
      <c r="H180" s="20"/>
      <c r="I180" s="20"/>
      <c r="J180" s="20"/>
      <c r="K180" s="20" t="s">
        <v>182</v>
      </c>
      <c r="L180" s="20"/>
      <c r="M180" s="20"/>
      <c r="N180" s="20"/>
      <c r="O180" s="19">
        <f>ROUND(O162+O179,5)</f>
        <v>340099</v>
      </c>
      <c r="P180" s="20"/>
      <c r="Q180" s="19">
        <f>ROUND(Q162+Q179,5)</f>
        <v>318874</v>
      </c>
      <c r="R180" s="20"/>
      <c r="S180" s="19">
        <f>O180-Q180</f>
        <v>21225</v>
      </c>
      <c r="T180" s="20"/>
      <c r="U180" s="19">
        <f>ROUND(U162+U179,5)</f>
        <v>330400</v>
      </c>
    </row>
    <row r="181" spans="1:21" ht="30" customHeight="1" outlineLevel="2">
      <c r="A181" s="11"/>
      <c r="B181" s="12"/>
      <c r="C181" s="11"/>
      <c r="D181" s="12"/>
      <c r="E181" s="11"/>
      <c r="F181" s="12"/>
      <c r="G181" s="7"/>
      <c r="H181" s="7"/>
      <c r="I181" s="7"/>
      <c r="J181" s="7"/>
      <c r="K181" s="7" t="s">
        <v>183</v>
      </c>
      <c r="L181" s="7"/>
      <c r="M181" s="7"/>
      <c r="N181" s="7"/>
      <c r="O181" s="11"/>
      <c r="P181" s="12"/>
      <c r="Q181" s="11"/>
      <c r="R181" s="12"/>
      <c r="S181" s="11"/>
      <c r="T181" s="12"/>
      <c r="U181" s="11"/>
    </row>
    <row r="182" spans="1:21" outlineLevel="2">
      <c r="A182" s="11">
        <v>323</v>
      </c>
      <c r="B182" s="12"/>
      <c r="C182" s="11">
        <v>0</v>
      </c>
      <c r="D182" s="12"/>
      <c r="E182" s="11">
        <f t="shared" ref="E182" si="39">A182-C182</f>
        <v>323</v>
      </c>
      <c r="F182" s="12"/>
      <c r="G182" s="7"/>
      <c r="H182" s="7"/>
      <c r="I182" s="7"/>
      <c r="J182" s="7"/>
      <c r="K182" s="7"/>
      <c r="L182" s="7" t="s">
        <v>184</v>
      </c>
      <c r="M182" s="7"/>
      <c r="N182" s="7"/>
      <c r="O182" s="11">
        <v>323</v>
      </c>
      <c r="P182" s="12"/>
      <c r="Q182" s="11">
        <v>932</v>
      </c>
      <c r="R182" s="12"/>
      <c r="S182" s="11">
        <f t="shared" ref="S182" si="40">O182-Q182</f>
        <v>-609</v>
      </c>
      <c r="T182" s="12"/>
      <c r="U182" s="11">
        <v>1000</v>
      </c>
    </row>
    <row r="183" spans="1:21" outlineLevel="3">
      <c r="A183" s="11"/>
      <c r="B183" s="12"/>
      <c r="C183" s="11"/>
      <c r="D183" s="12"/>
      <c r="E183" s="11"/>
      <c r="F183" s="12"/>
      <c r="G183" s="7"/>
      <c r="H183" s="7"/>
      <c r="I183" s="7"/>
      <c r="J183" s="7"/>
      <c r="K183" s="7"/>
      <c r="L183" s="7" t="s">
        <v>185</v>
      </c>
      <c r="M183" s="7"/>
      <c r="N183" s="7"/>
      <c r="O183" s="11"/>
      <c r="P183" s="12"/>
      <c r="Q183" s="11"/>
      <c r="R183" s="12"/>
      <c r="S183" s="11"/>
      <c r="T183" s="12"/>
      <c r="U183" s="11"/>
    </row>
    <row r="184" spans="1:21" outlineLevel="3">
      <c r="A184" s="11">
        <v>249</v>
      </c>
      <c r="B184" s="12"/>
      <c r="C184" s="11">
        <v>208</v>
      </c>
      <c r="D184" s="12"/>
      <c r="E184" s="11">
        <f t="shared" ref="E184:E185" si="41">A184-C184</f>
        <v>41</v>
      </c>
      <c r="F184" s="12"/>
      <c r="G184" s="7"/>
      <c r="H184" s="7"/>
      <c r="I184" s="7"/>
      <c r="J184" s="7"/>
      <c r="K184" s="7"/>
      <c r="L184" s="7"/>
      <c r="M184" s="7" t="s">
        <v>186</v>
      </c>
      <c r="N184" s="7"/>
      <c r="O184" s="11">
        <v>947</v>
      </c>
      <c r="P184" s="12"/>
      <c r="Q184" s="11">
        <v>1252</v>
      </c>
      <c r="R184" s="12"/>
      <c r="S184" s="11">
        <f t="shared" ref="S184:S185" si="42">O184-Q184</f>
        <v>-305</v>
      </c>
      <c r="T184" s="12"/>
      <c r="U184" s="11">
        <v>2500</v>
      </c>
    </row>
    <row r="185" spans="1:21" outlineLevel="3">
      <c r="A185" s="11">
        <v>55</v>
      </c>
      <c r="B185" s="12"/>
      <c r="C185" s="11">
        <v>60</v>
      </c>
      <c r="D185" s="12"/>
      <c r="E185" s="11">
        <f t="shared" si="41"/>
        <v>-5</v>
      </c>
      <c r="F185" s="12"/>
      <c r="G185" s="7"/>
      <c r="H185" s="7"/>
      <c r="I185" s="7"/>
      <c r="J185" s="7"/>
      <c r="K185" s="7"/>
      <c r="L185" s="7"/>
      <c r="M185" s="7" t="s">
        <v>187</v>
      </c>
      <c r="N185" s="7"/>
      <c r="O185" s="11">
        <v>327</v>
      </c>
      <c r="P185" s="12"/>
      <c r="Q185" s="11">
        <v>393</v>
      </c>
      <c r="R185" s="12"/>
      <c r="S185" s="11">
        <f t="shared" si="42"/>
        <v>-66</v>
      </c>
      <c r="T185" s="12"/>
      <c r="U185" s="11">
        <v>750</v>
      </c>
    </row>
    <row r="186" spans="1:21" ht="17.25" outlineLevel="3" thickBot="1">
      <c r="A186" s="13">
        <v>132</v>
      </c>
      <c r="B186" s="12"/>
      <c r="C186" s="13">
        <v>0</v>
      </c>
      <c r="D186" s="12"/>
      <c r="E186" s="13">
        <f>A186-C186</f>
        <v>132</v>
      </c>
      <c r="F186" s="12"/>
      <c r="G186" s="7"/>
      <c r="H186" s="7"/>
      <c r="I186" s="7"/>
      <c r="J186" s="7"/>
      <c r="K186" s="7"/>
      <c r="L186" s="7"/>
      <c r="M186" s="7" t="s">
        <v>188</v>
      </c>
      <c r="N186" s="7"/>
      <c r="O186" s="13">
        <v>432</v>
      </c>
      <c r="P186" s="12"/>
      <c r="Q186" s="13">
        <v>1148</v>
      </c>
      <c r="R186" s="12"/>
      <c r="S186" s="13">
        <f>O186-Q186</f>
        <v>-716</v>
      </c>
      <c r="T186" s="12"/>
      <c r="U186" s="13">
        <v>1200</v>
      </c>
    </row>
    <row r="187" spans="1:21" outlineLevel="2">
      <c r="A187" s="11">
        <f>ROUND(SUM(A183:A186),5)</f>
        <v>436</v>
      </c>
      <c r="B187" s="12"/>
      <c r="C187" s="11">
        <f>ROUND(SUM(C183:C186),5)</f>
        <v>268</v>
      </c>
      <c r="D187" s="12"/>
      <c r="E187" s="11">
        <f>A187-C187</f>
        <v>168</v>
      </c>
      <c r="F187" s="12"/>
      <c r="G187" s="7"/>
      <c r="H187" s="7"/>
      <c r="I187" s="7"/>
      <c r="J187" s="7"/>
      <c r="K187" s="7"/>
      <c r="L187" s="7" t="s">
        <v>189</v>
      </c>
      <c r="M187" s="7"/>
      <c r="N187" s="7"/>
      <c r="O187" s="11">
        <f>ROUND(SUM(O183:O186),5)</f>
        <v>1706</v>
      </c>
      <c r="P187" s="12"/>
      <c r="Q187" s="11">
        <f>ROUND(SUM(Q183:Q186),5)</f>
        <v>2793</v>
      </c>
      <c r="R187" s="12"/>
      <c r="S187" s="11">
        <f>O187-Q187</f>
        <v>-1087</v>
      </c>
      <c r="T187" s="12"/>
      <c r="U187" s="11">
        <f>ROUND(SUM(U183:U186),5)</f>
        <v>4450</v>
      </c>
    </row>
    <row r="188" spans="1:21" ht="30" customHeight="1" outlineLevel="3">
      <c r="A188" s="11"/>
      <c r="B188" s="12"/>
      <c r="C188" s="11"/>
      <c r="D188" s="12"/>
      <c r="E188" s="11"/>
      <c r="F188" s="12"/>
      <c r="G188" s="7"/>
      <c r="H188" s="7"/>
      <c r="I188" s="7"/>
      <c r="J188" s="7"/>
      <c r="K188" s="7"/>
      <c r="L188" s="7" t="s">
        <v>190</v>
      </c>
      <c r="M188" s="7"/>
      <c r="N188" s="7"/>
      <c r="O188" s="11"/>
      <c r="P188" s="12"/>
      <c r="Q188" s="11"/>
      <c r="R188" s="12"/>
      <c r="S188" s="11"/>
      <c r="T188" s="12"/>
      <c r="U188" s="11"/>
    </row>
    <row r="189" spans="1:21" outlineLevel="3">
      <c r="A189" s="11">
        <v>4074</v>
      </c>
      <c r="B189" s="12"/>
      <c r="C189" s="11">
        <v>4154</v>
      </c>
      <c r="D189" s="12"/>
      <c r="E189" s="11">
        <f t="shared" ref="E189:E190" si="43">A189-C189</f>
        <v>-80</v>
      </c>
      <c r="F189" s="12"/>
      <c r="G189" s="7"/>
      <c r="H189" s="7"/>
      <c r="I189" s="7"/>
      <c r="J189" s="7"/>
      <c r="K189" s="7"/>
      <c r="L189" s="7"/>
      <c r="M189" s="7" t="s">
        <v>191</v>
      </c>
      <c r="N189" s="7"/>
      <c r="O189" s="11">
        <v>25933</v>
      </c>
      <c r="P189" s="12"/>
      <c r="Q189" s="11">
        <v>27000</v>
      </c>
      <c r="R189" s="12"/>
      <c r="S189" s="11">
        <f t="shared" ref="S189:S190" si="44">O189-Q189</f>
        <v>-1067</v>
      </c>
      <c r="T189" s="12"/>
      <c r="U189" s="11">
        <v>54000</v>
      </c>
    </row>
    <row r="190" spans="1:21" outlineLevel="3">
      <c r="A190" s="11">
        <v>596</v>
      </c>
      <c r="B190" s="12"/>
      <c r="C190" s="11">
        <v>557</v>
      </c>
      <c r="D190" s="12"/>
      <c r="E190" s="11">
        <f t="shared" si="43"/>
        <v>39</v>
      </c>
      <c r="F190" s="12"/>
      <c r="G190" s="7"/>
      <c r="H190" s="7"/>
      <c r="I190" s="7"/>
      <c r="J190" s="7"/>
      <c r="K190" s="7"/>
      <c r="L190" s="7"/>
      <c r="M190" s="7" t="s">
        <v>192</v>
      </c>
      <c r="N190" s="7"/>
      <c r="O190" s="11">
        <v>3811</v>
      </c>
      <c r="P190" s="12"/>
      <c r="Q190" s="11">
        <v>3500</v>
      </c>
      <c r="R190" s="12"/>
      <c r="S190" s="11">
        <f t="shared" si="44"/>
        <v>311</v>
      </c>
      <c r="T190" s="12"/>
      <c r="U190" s="11">
        <v>8000</v>
      </c>
    </row>
    <row r="191" spans="1:21" ht="17.25" outlineLevel="3" thickBot="1">
      <c r="A191" s="13">
        <v>312</v>
      </c>
      <c r="B191" s="12"/>
      <c r="C191" s="13">
        <v>310</v>
      </c>
      <c r="D191" s="12"/>
      <c r="E191" s="13">
        <f>A191-C191</f>
        <v>2</v>
      </c>
      <c r="F191" s="12"/>
      <c r="G191" s="7"/>
      <c r="H191" s="7"/>
      <c r="I191" s="7"/>
      <c r="J191" s="7"/>
      <c r="K191" s="7"/>
      <c r="L191" s="7"/>
      <c r="M191" s="7" t="s">
        <v>193</v>
      </c>
      <c r="N191" s="7"/>
      <c r="O191" s="13">
        <v>2220</v>
      </c>
      <c r="P191" s="12"/>
      <c r="Q191" s="13">
        <v>2205</v>
      </c>
      <c r="R191" s="12"/>
      <c r="S191" s="13">
        <f>O191-Q191</f>
        <v>15</v>
      </c>
      <c r="T191" s="12"/>
      <c r="U191" s="13">
        <v>4500</v>
      </c>
    </row>
    <row r="192" spans="1:21" outlineLevel="2">
      <c r="A192" s="11">
        <f>ROUND(SUM(A188:A191),5)</f>
        <v>4982</v>
      </c>
      <c r="B192" s="12"/>
      <c r="C192" s="11">
        <f>ROUND(SUM(C188:C191),5)</f>
        <v>5021</v>
      </c>
      <c r="D192" s="12"/>
      <c r="E192" s="11">
        <f>A192-C192</f>
        <v>-39</v>
      </c>
      <c r="F192" s="12"/>
      <c r="G192" s="7"/>
      <c r="H192" s="7"/>
      <c r="I192" s="7"/>
      <c r="J192" s="7"/>
      <c r="K192" s="7"/>
      <c r="L192" s="7" t="s">
        <v>194</v>
      </c>
      <c r="M192" s="7"/>
      <c r="N192" s="7"/>
      <c r="O192" s="11">
        <f>ROUND(SUM(O188:O191),5)</f>
        <v>31964</v>
      </c>
      <c r="P192" s="12"/>
      <c r="Q192" s="11">
        <f>ROUND(SUM(Q188:Q191),5)</f>
        <v>32705</v>
      </c>
      <c r="R192" s="12"/>
      <c r="S192" s="11">
        <f>O192-Q192</f>
        <v>-741</v>
      </c>
      <c r="T192" s="12"/>
      <c r="U192" s="11">
        <f>ROUND(SUM(U188:U191),5)</f>
        <v>66500</v>
      </c>
    </row>
    <row r="193" spans="1:21" ht="30" customHeight="1" outlineLevel="3">
      <c r="A193" s="11"/>
      <c r="B193" s="12"/>
      <c r="C193" s="11"/>
      <c r="D193" s="12"/>
      <c r="E193" s="11"/>
      <c r="F193" s="12"/>
      <c r="G193" s="7"/>
      <c r="H193" s="7"/>
      <c r="I193" s="7"/>
      <c r="J193" s="7"/>
      <c r="K193" s="7"/>
      <c r="L193" s="7" t="s">
        <v>195</v>
      </c>
      <c r="M193" s="7"/>
      <c r="N193" s="7"/>
      <c r="O193" s="11"/>
      <c r="P193" s="12"/>
      <c r="Q193" s="11"/>
      <c r="R193" s="12"/>
      <c r="S193" s="11"/>
      <c r="T193" s="12"/>
      <c r="U193" s="11"/>
    </row>
    <row r="194" spans="1:21" ht="17.25" outlineLevel="3" thickBot="1">
      <c r="A194" s="14">
        <v>200</v>
      </c>
      <c r="B194" s="12"/>
      <c r="C194" s="14">
        <v>149</v>
      </c>
      <c r="D194" s="12"/>
      <c r="E194" s="14">
        <f>A194-C194</f>
        <v>51</v>
      </c>
      <c r="F194" s="12"/>
      <c r="G194" s="7"/>
      <c r="H194" s="7"/>
      <c r="I194" s="7"/>
      <c r="J194" s="7"/>
      <c r="K194" s="7"/>
      <c r="L194" s="7"/>
      <c r="M194" s="7" t="s">
        <v>196</v>
      </c>
      <c r="N194" s="7"/>
      <c r="O194" s="14">
        <v>791</v>
      </c>
      <c r="P194" s="12"/>
      <c r="Q194" s="14">
        <v>936</v>
      </c>
      <c r="R194" s="12"/>
      <c r="S194" s="14">
        <f>O194-Q194</f>
        <v>-145</v>
      </c>
      <c r="T194" s="12"/>
      <c r="U194" s="14">
        <v>1850</v>
      </c>
    </row>
    <row r="195" spans="1:21" ht="17.25" outlineLevel="2" thickBot="1">
      <c r="A195" s="18">
        <f>ROUND(SUM(A193:A194),5)</f>
        <v>200</v>
      </c>
      <c r="B195" s="12"/>
      <c r="C195" s="18">
        <f>ROUND(SUM(C193:C194),5)</f>
        <v>149</v>
      </c>
      <c r="D195" s="12"/>
      <c r="E195" s="18">
        <f>A195-C195</f>
        <v>51</v>
      </c>
      <c r="F195" s="12"/>
      <c r="G195" s="7"/>
      <c r="H195" s="7"/>
      <c r="I195" s="7"/>
      <c r="J195" s="7"/>
      <c r="K195" s="7"/>
      <c r="L195" s="7" t="s">
        <v>197</v>
      </c>
      <c r="M195" s="7"/>
      <c r="N195" s="7"/>
      <c r="O195" s="18">
        <f>ROUND(SUM(O193:O194),5)</f>
        <v>791</v>
      </c>
      <c r="P195" s="12"/>
      <c r="Q195" s="18">
        <f>ROUND(SUM(Q193:Q194),5)</f>
        <v>936</v>
      </c>
      <c r="R195" s="12"/>
      <c r="S195" s="18">
        <f>O195-Q195</f>
        <v>-145</v>
      </c>
      <c r="T195" s="12"/>
      <c r="U195" s="18">
        <f>ROUND(SUM(U193:U194),5)</f>
        <v>1850</v>
      </c>
    </row>
    <row r="196" spans="1:21" ht="30" customHeight="1" outlineLevel="1">
      <c r="A196" s="19">
        <f>ROUND(SUM(A181:A182)+A187+A192+A195,5)</f>
        <v>5941</v>
      </c>
      <c r="B196" s="20"/>
      <c r="C196" s="19">
        <f>ROUND(SUM(C181:C182)+C187+C192+C195,5)</f>
        <v>5438</v>
      </c>
      <c r="D196" s="20"/>
      <c r="E196" s="19">
        <f>A196-C196</f>
        <v>503</v>
      </c>
      <c r="F196" s="20"/>
      <c r="G196" s="20"/>
      <c r="H196" s="20"/>
      <c r="I196" s="20"/>
      <c r="J196" s="20"/>
      <c r="K196" s="20" t="s">
        <v>198</v>
      </c>
      <c r="L196" s="20"/>
      <c r="M196" s="20"/>
      <c r="N196" s="20"/>
      <c r="O196" s="19">
        <f>ROUND(SUM(O181:O182)+O187+O192+O195,5)</f>
        <v>34784</v>
      </c>
      <c r="P196" s="20"/>
      <c r="Q196" s="19">
        <f>ROUND(SUM(Q181:Q182)+Q187+Q192+Q195,5)</f>
        <v>37366</v>
      </c>
      <c r="R196" s="20"/>
      <c r="S196" s="19">
        <f>O196-Q196</f>
        <v>-2582</v>
      </c>
      <c r="T196" s="20"/>
      <c r="U196" s="19">
        <f>ROUND(SUM(U181:U182)+U187+U192+U195,5)</f>
        <v>73800</v>
      </c>
    </row>
    <row r="197" spans="1:21" ht="30" customHeight="1" outlineLevel="2">
      <c r="A197" s="11"/>
      <c r="B197" s="12"/>
      <c r="C197" s="11"/>
      <c r="D197" s="12"/>
      <c r="E197" s="11"/>
      <c r="F197" s="12"/>
      <c r="G197" s="7"/>
      <c r="H197" s="7"/>
      <c r="I197" s="7"/>
      <c r="J197" s="7"/>
      <c r="K197" s="7" t="s">
        <v>199</v>
      </c>
      <c r="L197" s="7"/>
      <c r="M197" s="7"/>
      <c r="N197" s="7"/>
      <c r="O197" s="11"/>
      <c r="P197" s="12"/>
      <c r="Q197" s="11"/>
      <c r="R197" s="12"/>
      <c r="S197" s="11"/>
      <c r="T197" s="12"/>
      <c r="U197" s="11"/>
    </row>
    <row r="198" spans="1:21" outlineLevel="2">
      <c r="A198" s="11">
        <v>0</v>
      </c>
      <c r="B198" s="12"/>
      <c r="C198" s="11">
        <v>0</v>
      </c>
      <c r="D198" s="12"/>
      <c r="E198" s="11">
        <f t="shared" ref="E198" si="45">A198-C198</f>
        <v>0</v>
      </c>
      <c r="F198" s="12"/>
      <c r="G198" s="7"/>
      <c r="H198" s="7"/>
      <c r="I198" s="7"/>
      <c r="J198" s="7"/>
      <c r="K198" s="7"/>
      <c r="L198" s="7" t="s">
        <v>200</v>
      </c>
      <c r="M198" s="7"/>
      <c r="N198" s="7"/>
      <c r="O198" s="11">
        <v>171</v>
      </c>
      <c r="P198" s="12"/>
      <c r="Q198" s="11">
        <v>140</v>
      </c>
      <c r="R198" s="12"/>
      <c r="S198" s="11">
        <f t="shared" ref="S198" si="46">O198-Q198</f>
        <v>31</v>
      </c>
      <c r="T198" s="12"/>
      <c r="U198" s="11">
        <v>500</v>
      </c>
    </row>
    <row r="199" spans="1:21" outlineLevel="3">
      <c r="A199" s="11"/>
      <c r="B199" s="12"/>
      <c r="C199" s="11"/>
      <c r="D199" s="12"/>
      <c r="E199" s="11"/>
      <c r="F199" s="12"/>
      <c r="G199" s="7"/>
      <c r="H199" s="7"/>
      <c r="I199" s="7"/>
      <c r="J199" s="7"/>
      <c r="K199" s="7"/>
      <c r="L199" s="7" t="s">
        <v>201</v>
      </c>
      <c r="M199" s="7"/>
      <c r="N199" s="7"/>
      <c r="O199" s="11"/>
      <c r="P199" s="12"/>
      <c r="Q199" s="11"/>
      <c r="R199" s="12"/>
      <c r="S199" s="11"/>
      <c r="T199" s="12"/>
      <c r="U199" s="11"/>
    </row>
    <row r="200" spans="1:21" outlineLevel="3">
      <c r="A200" s="11">
        <v>0</v>
      </c>
      <c r="B200" s="12"/>
      <c r="C200" s="11">
        <v>0</v>
      </c>
      <c r="D200" s="12"/>
      <c r="E200" s="11">
        <f t="shared" ref="E200" si="47">A200-C200</f>
        <v>0</v>
      </c>
      <c r="F200" s="12"/>
      <c r="G200" s="7"/>
      <c r="H200" s="7"/>
      <c r="I200" s="7"/>
      <c r="J200" s="7"/>
      <c r="K200" s="7"/>
      <c r="L200" s="7"/>
      <c r="M200" s="7" t="s">
        <v>202</v>
      </c>
      <c r="N200" s="7"/>
      <c r="O200" s="11">
        <v>0</v>
      </c>
      <c r="P200" s="12"/>
      <c r="Q200" s="11">
        <v>0</v>
      </c>
      <c r="R200" s="12"/>
      <c r="S200" s="11">
        <f t="shared" ref="S200" si="48">O200-Q200</f>
        <v>0</v>
      </c>
      <c r="T200" s="12"/>
      <c r="U200" s="11">
        <v>1200</v>
      </c>
    </row>
    <row r="201" spans="1:21" ht="17.25" outlineLevel="3" thickBot="1">
      <c r="A201" s="13">
        <v>80</v>
      </c>
      <c r="B201" s="12"/>
      <c r="C201" s="13">
        <v>0</v>
      </c>
      <c r="D201" s="12"/>
      <c r="E201" s="13">
        <f>A201-C201</f>
        <v>80</v>
      </c>
      <c r="F201" s="12"/>
      <c r="G201" s="7"/>
      <c r="H201" s="7"/>
      <c r="I201" s="7"/>
      <c r="J201" s="7"/>
      <c r="K201" s="7"/>
      <c r="L201" s="7"/>
      <c r="M201" s="7" t="s">
        <v>203</v>
      </c>
      <c r="N201" s="7"/>
      <c r="O201" s="13">
        <v>90</v>
      </c>
      <c r="P201" s="12"/>
      <c r="Q201" s="13">
        <v>190</v>
      </c>
      <c r="R201" s="12"/>
      <c r="S201" s="13">
        <f>O201-Q201</f>
        <v>-100</v>
      </c>
      <c r="T201" s="12"/>
      <c r="U201" s="13">
        <v>300</v>
      </c>
    </row>
    <row r="202" spans="1:21" outlineLevel="2">
      <c r="A202" s="11">
        <f>ROUND(SUM(A199:A201),5)</f>
        <v>80</v>
      </c>
      <c r="B202" s="12"/>
      <c r="C202" s="11">
        <f>ROUND(SUM(C199:C201),5)</f>
        <v>0</v>
      </c>
      <c r="D202" s="12"/>
      <c r="E202" s="11">
        <f>A202-C202</f>
        <v>80</v>
      </c>
      <c r="F202" s="12"/>
      <c r="G202" s="7"/>
      <c r="H202" s="7"/>
      <c r="I202" s="7"/>
      <c r="J202" s="7"/>
      <c r="K202" s="7"/>
      <c r="L202" s="7" t="s">
        <v>204</v>
      </c>
      <c r="M202" s="7"/>
      <c r="N202" s="7"/>
      <c r="O202" s="11">
        <f>ROUND(SUM(O199:O201),5)</f>
        <v>90</v>
      </c>
      <c r="P202" s="12"/>
      <c r="Q202" s="11">
        <f>ROUND(SUM(Q199:Q201),5)</f>
        <v>190</v>
      </c>
      <c r="R202" s="12"/>
      <c r="S202" s="11">
        <f>O202-Q202</f>
        <v>-100</v>
      </c>
      <c r="T202" s="12"/>
      <c r="U202" s="11">
        <f>ROUND(SUM(U199:U201),5)</f>
        <v>1500</v>
      </c>
    </row>
    <row r="203" spans="1:21" ht="30" customHeight="1" outlineLevel="3">
      <c r="A203" s="11"/>
      <c r="B203" s="12"/>
      <c r="C203" s="11"/>
      <c r="D203" s="12"/>
      <c r="E203" s="11"/>
      <c r="F203" s="12"/>
      <c r="G203" s="7"/>
      <c r="H203" s="7"/>
      <c r="I203" s="7"/>
      <c r="J203" s="7"/>
      <c r="K203" s="7"/>
      <c r="L203" s="7" t="s">
        <v>205</v>
      </c>
      <c r="M203" s="7"/>
      <c r="N203" s="7"/>
      <c r="O203" s="11"/>
      <c r="P203" s="12"/>
      <c r="Q203" s="11"/>
      <c r="R203" s="12"/>
      <c r="S203" s="11"/>
      <c r="T203" s="12"/>
      <c r="U203" s="11"/>
    </row>
    <row r="204" spans="1:21" outlineLevel="3">
      <c r="A204" s="11">
        <v>145</v>
      </c>
      <c r="B204" s="12"/>
      <c r="C204" s="11">
        <v>490</v>
      </c>
      <c r="D204" s="12"/>
      <c r="E204" s="11">
        <f t="shared" ref="E204" si="49">A204-C204</f>
        <v>-345</v>
      </c>
      <c r="F204" s="12"/>
      <c r="G204" s="7"/>
      <c r="H204" s="7"/>
      <c r="I204" s="7"/>
      <c r="J204" s="7"/>
      <c r="K204" s="7"/>
      <c r="L204" s="7"/>
      <c r="M204" s="7" t="s">
        <v>206</v>
      </c>
      <c r="N204" s="7"/>
      <c r="O204" s="11">
        <v>1059</v>
      </c>
      <c r="P204" s="12"/>
      <c r="Q204" s="11">
        <v>1325</v>
      </c>
      <c r="R204" s="12"/>
      <c r="S204" s="11">
        <f t="shared" ref="S204" si="50">O204-Q204</f>
        <v>-266</v>
      </c>
      <c r="T204" s="12"/>
      <c r="U204" s="11">
        <v>3000</v>
      </c>
    </row>
    <row r="205" spans="1:21" ht="17.25" outlineLevel="3" thickBot="1">
      <c r="A205" s="14">
        <v>328</v>
      </c>
      <c r="B205" s="12"/>
      <c r="C205" s="14">
        <v>294</v>
      </c>
      <c r="D205" s="12"/>
      <c r="E205" s="13">
        <f>A205-C205</f>
        <v>34</v>
      </c>
      <c r="F205" s="12"/>
      <c r="G205" s="7"/>
      <c r="H205" s="7"/>
      <c r="I205" s="7"/>
      <c r="J205" s="7"/>
      <c r="K205" s="7"/>
      <c r="L205" s="7"/>
      <c r="M205" s="7" t="s">
        <v>207</v>
      </c>
      <c r="N205" s="7"/>
      <c r="O205" s="14">
        <v>2520</v>
      </c>
      <c r="P205" s="12"/>
      <c r="Q205" s="14">
        <v>2380</v>
      </c>
      <c r="R205" s="12"/>
      <c r="S205" s="13">
        <f>O205-Q205</f>
        <v>140</v>
      </c>
      <c r="T205" s="12"/>
      <c r="U205" s="14">
        <v>5000</v>
      </c>
    </row>
    <row r="206" spans="1:21" ht="17.25" outlineLevel="2" thickBot="1">
      <c r="A206" s="18">
        <f>ROUND(SUM(A203:A205),5)</f>
        <v>473</v>
      </c>
      <c r="B206" s="12"/>
      <c r="C206" s="18">
        <f>ROUND(SUM(C203:C205),5)</f>
        <v>784</v>
      </c>
      <c r="D206" s="12"/>
      <c r="E206" s="18">
        <f>A206-C206</f>
        <v>-311</v>
      </c>
      <c r="F206" s="12"/>
      <c r="G206" s="7"/>
      <c r="H206" s="7"/>
      <c r="I206" s="7"/>
      <c r="J206" s="7"/>
      <c r="K206" s="7"/>
      <c r="L206" s="7" t="s">
        <v>208</v>
      </c>
      <c r="M206" s="7"/>
      <c r="N206" s="7"/>
      <c r="O206" s="18">
        <f>ROUND(SUM(O203:O205),5)</f>
        <v>3579</v>
      </c>
      <c r="P206" s="12"/>
      <c r="Q206" s="18">
        <f>ROUND(SUM(Q203:Q205),5)</f>
        <v>3705</v>
      </c>
      <c r="R206" s="12"/>
      <c r="S206" s="18">
        <f>O206-Q206</f>
        <v>-126</v>
      </c>
      <c r="T206" s="12"/>
      <c r="U206" s="18">
        <f>ROUND(SUM(U203:U205),5)</f>
        <v>8000</v>
      </c>
    </row>
    <row r="207" spans="1:21" ht="30" customHeight="1" outlineLevel="1">
      <c r="A207" s="19">
        <f>ROUND(SUM(A197:A198)+A202+A206,5)</f>
        <v>553</v>
      </c>
      <c r="B207" s="20"/>
      <c r="C207" s="19">
        <f>ROUND(SUM(C197:C198)+C202+C206,5)</f>
        <v>784</v>
      </c>
      <c r="D207" s="20"/>
      <c r="E207" s="19">
        <f>A207-C207</f>
        <v>-231</v>
      </c>
      <c r="F207" s="20"/>
      <c r="G207" s="20"/>
      <c r="H207" s="20"/>
      <c r="I207" s="20"/>
      <c r="J207" s="20"/>
      <c r="K207" s="20" t="s">
        <v>209</v>
      </c>
      <c r="L207" s="20"/>
      <c r="M207" s="20"/>
      <c r="N207" s="20"/>
      <c r="O207" s="19">
        <f>ROUND(SUM(O197:O198)+O202+O206,5)</f>
        <v>3840</v>
      </c>
      <c r="P207" s="20"/>
      <c r="Q207" s="19">
        <f>ROUND(SUM(Q197:Q198)+Q202+Q206,5)</f>
        <v>4035</v>
      </c>
      <c r="R207" s="20"/>
      <c r="S207" s="19">
        <f>O207-Q207</f>
        <v>-195</v>
      </c>
      <c r="T207" s="20"/>
      <c r="U207" s="19">
        <f>ROUND(SUM(U197:U198)+U202+U206,5)</f>
        <v>10000</v>
      </c>
    </row>
    <row r="208" spans="1:21" ht="30" customHeight="1" outlineLevel="2">
      <c r="A208" s="11"/>
      <c r="B208" s="12"/>
      <c r="C208" s="11"/>
      <c r="D208" s="12"/>
      <c r="E208" s="11"/>
      <c r="F208" s="12"/>
      <c r="G208" s="7"/>
      <c r="H208" s="7"/>
      <c r="I208" s="7"/>
      <c r="J208" s="7"/>
      <c r="K208" s="7" t="s">
        <v>210</v>
      </c>
      <c r="L208" s="7"/>
      <c r="M208" s="7"/>
      <c r="N208" s="7"/>
      <c r="O208" s="11"/>
      <c r="P208" s="12"/>
      <c r="Q208" s="11"/>
      <c r="R208" s="12"/>
      <c r="S208" s="11"/>
      <c r="T208" s="12"/>
      <c r="U208" s="11"/>
    </row>
    <row r="209" spans="1:21" outlineLevel="3">
      <c r="A209" s="11"/>
      <c r="B209" s="12"/>
      <c r="C209" s="11"/>
      <c r="D209" s="12"/>
      <c r="E209" s="11"/>
      <c r="F209" s="12"/>
      <c r="G209" s="7"/>
      <c r="H209" s="7"/>
      <c r="I209" s="7"/>
      <c r="J209" s="7"/>
      <c r="K209" s="7"/>
      <c r="L209" s="7" t="s">
        <v>211</v>
      </c>
      <c r="M209" s="7"/>
      <c r="N209" s="7"/>
      <c r="O209" s="11"/>
      <c r="P209" s="12"/>
      <c r="Q209" s="11"/>
      <c r="R209" s="12"/>
      <c r="S209" s="11"/>
      <c r="T209" s="12"/>
      <c r="U209" s="11"/>
    </row>
    <row r="210" spans="1:21" outlineLevel="3">
      <c r="A210" s="11">
        <v>0</v>
      </c>
      <c r="B210" s="12"/>
      <c r="C210" s="11">
        <v>614</v>
      </c>
      <c r="D210" s="12"/>
      <c r="E210" s="11">
        <f t="shared" ref="E210:E214" si="51">A210-C210</f>
        <v>-614</v>
      </c>
      <c r="F210" s="12"/>
      <c r="G210" s="7"/>
      <c r="H210" s="7"/>
      <c r="I210" s="7"/>
      <c r="J210" s="7"/>
      <c r="K210" s="7"/>
      <c r="L210" s="7"/>
      <c r="M210" s="7" t="s">
        <v>212</v>
      </c>
      <c r="N210" s="7"/>
      <c r="O210" s="11">
        <v>1923</v>
      </c>
      <c r="P210" s="12"/>
      <c r="Q210" s="11">
        <v>2866</v>
      </c>
      <c r="R210" s="12"/>
      <c r="S210" s="11">
        <f t="shared" ref="S210:S214" si="52">O210-Q210</f>
        <v>-943</v>
      </c>
      <c r="T210" s="12"/>
      <c r="U210" s="11">
        <v>4300</v>
      </c>
    </row>
    <row r="211" spans="1:21" outlineLevel="3">
      <c r="A211" s="11">
        <v>0</v>
      </c>
      <c r="B211" s="12"/>
      <c r="C211" s="11">
        <v>0</v>
      </c>
      <c r="D211" s="12"/>
      <c r="E211" s="11">
        <f t="shared" si="51"/>
        <v>0</v>
      </c>
      <c r="F211" s="12"/>
      <c r="G211" s="7"/>
      <c r="H211" s="7"/>
      <c r="I211" s="7"/>
      <c r="J211" s="7"/>
      <c r="K211" s="7"/>
      <c r="L211" s="7"/>
      <c r="M211" s="7" t="s">
        <v>213</v>
      </c>
      <c r="N211" s="7"/>
      <c r="O211" s="11">
        <v>1095</v>
      </c>
      <c r="P211" s="12"/>
      <c r="Q211" s="11">
        <v>1000</v>
      </c>
      <c r="R211" s="12"/>
      <c r="S211" s="11">
        <f t="shared" si="52"/>
        <v>95</v>
      </c>
      <c r="T211" s="12"/>
      <c r="U211" s="11">
        <v>1000</v>
      </c>
    </row>
    <row r="212" spans="1:21" outlineLevel="3">
      <c r="A212" s="11">
        <v>0</v>
      </c>
      <c r="B212" s="12"/>
      <c r="C212" s="11">
        <v>175</v>
      </c>
      <c r="D212" s="12"/>
      <c r="E212" s="11">
        <f t="shared" si="51"/>
        <v>-175</v>
      </c>
      <c r="F212" s="12"/>
      <c r="G212" s="7"/>
      <c r="H212" s="7"/>
      <c r="I212" s="7"/>
      <c r="J212" s="7"/>
      <c r="K212" s="7"/>
      <c r="L212" s="7"/>
      <c r="M212" s="7" t="s">
        <v>214</v>
      </c>
      <c r="N212" s="7"/>
      <c r="O212" s="11">
        <v>519</v>
      </c>
      <c r="P212" s="12"/>
      <c r="Q212" s="11">
        <v>1550</v>
      </c>
      <c r="R212" s="12"/>
      <c r="S212" s="11">
        <f t="shared" si="52"/>
        <v>-1031</v>
      </c>
      <c r="T212" s="12"/>
      <c r="U212" s="11">
        <v>1550</v>
      </c>
    </row>
    <row r="213" spans="1:21" outlineLevel="4">
      <c r="A213" s="11"/>
      <c r="B213" s="12"/>
      <c r="C213" s="11"/>
      <c r="D213" s="12"/>
      <c r="E213" s="11"/>
      <c r="F213" s="12"/>
      <c r="G213" s="7"/>
      <c r="H213" s="7"/>
      <c r="I213" s="7"/>
      <c r="J213" s="7"/>
      <c r="K213" s="7"/>
      <c r="L213" s="7"/>
      <c r="M213" s="7" t="s">
        <v>215</v>
      </c>
      <c r="N213" s="7"/>
      <c r="O213" s="11"/>
      <c r="P213" s="12"/>
      <c r="Q213" s="11"/>
      <c r="R213" s="12"/>
      <c r="S213" s="11"/>
      <c r="T213" s="12"/>
      <c r="U213" s="11"/>
    </row>
    <row r="214" spans="1:21" outlineLevel="4">
      <c r="A214" s="11">
        <v>1183</v>
      </c>
      <c r="B214" s="12"/>
      <c r="C214" s="11">
        <v>1123</v>
      </c>
      <c r="D214" s="12"/>
      <c r="E214" s="11">
        <f t="shared" si="51"/>
        <v>60</v>
      </c>
      <c r="F214" s="12"/>
      <c r="G214" s="7"/>
      <c r="H214" s="7"/>
      <c r="I214" s="7"/>
      <c r="J214" s="7"/>
      <c r="K214" s="7"/>
      <c r="L214" s="7"/>
      <c r="M214" s="7"/>
      <c r="N214" s="7" t="s">
        <v>216</v>
      </c>
      <c r="O214" s="11">
        <v>4483</v>
      </c>
      <c r="P214" s="12"/>
      <c r="Q214" s="11">
        <v>6763</v>
      </c>
      <c r="R214" s="12"/>
      <c r="S214" s="11">
        <f t="shared" si="52"/>
        <v>-2280</v>
      </c>
      <c r="T214" s="12"/>
      <c r="U214" s="11">
        <v>13500</v>
      </c>
    </row>
    <row r="215" spans="1:21" ht="17.25" outlineLevel="4" thickBot="1">
      <c r="A215" s="13">
        <v>0</v>
      </c>
      <c r="B215" s="12"/>
      <c r="C215" s="13"/>
      <c r="D215" s="12"/>
      <c r="E215" s="13">
        <f>A215-C215</f>
        <v>0</v>
      </c>
      <c r="F215" s="12"/>
      <c r="G215" s="7"/>
      <c r="H215" s="7"/>
      <c r="I215" s="7"/>
      <c r="J215" s="7"/>
      <c r="K215" s="7"/>
      <c r="L215" s="7"/>
      <c r="M215" s="7"/>
      <c r="N215" s="7" t="s">
        <v>217</v>
      </c>
      <c r="O215" s="13">
        <v>496</v>
      </c>
      <c r="P215" s="12"/>
      <c r="Q215" s="13"/>
      <c r="R215" s="12"/>
      <c r="S215" s="13">
        <f>O215-Q215</f>
        <v>496</v>
      </c>
      <c r="T215" s="12"/>
      <c r="U215" s="13"/>
    </row>
    <row r="216" spans="1:21" outlineLevel="3">
      <c r="A216" s="11">
        <f>ROUND(SUM(A213:A215),5)</f>
        <v>1183</v>
      </c>
      <c r="B216" s="12"/>
      <c r="C216" s="11">
        <f>ROUND(SUM(C213:C215),5)</f>
        <v>1123</v>
      </c>
      <c r="D216" s="12"/>
      <c r="E216" s="11">
        <f>A216-C216</f>
        <v>60</v>
      </c>
      <c r="F216" s="12"/>
      <c r="G216" s="7"/>
      <c r="H216" s="7"/>
      <c r="I216" s="7"/>
      <c r="J216" s="7"/>
      <c r="K216" s="7"/>
      <c r="L216" s="7"/>
      <c r="M216" s="7" t="s">
        <v>218</v>
      </c>
      <c r="N216" s="7"/>
      <c r="O216" s="11">
        <f>ROUND(SUM(O213:O215),5)</f>
        <v>4979</v>
      </c>
      <c r="P216" s="12"/>
      <c r="Q216" s="11">
        <f>ROUND(SUM(Q213:Q215),5)</f>
        <v>6763</v>
      </c>
      <c r="R216" s="12"/>
      <c r="S216" s="11">
        <f>O216-Q216</f>
        <v>-1784</v>
      </c>
      <c r="T216" s="12"/>
      <c r="U216" s="11">
        <f>ROUND(SUM(U213:U215),5)</f>
        <v>13500</v>
      </c>
    </row>
    <row r="217" spans="1:21" ht="30" customHeight="1" outlineLevel="4">
      <c r="A217" s="11"/>
      <c r="B217" s="12"/>
      <c r="C217" s="11"/>
      <c r="D217" s="12"/>
      <c r="E217" s="11"/>
      <c r="F217" s="12"/>
      <c r="G217" s="7"/>
      <c r="H217" s="7"/>
      <c r="I217" s="7"/>
      <c r="J217" s="7"/>
      <c r="K217" s="7"/>
      <c r="L217" s="7"/>
      <c r="M217" s="7" t="s">
        <v>219</v>
      </c>
      <c r="N217" s="7"/>
      <c r="O217" s="11"/>
      <c r="P217" s="12"/>
      <c r="Q217" s="11"/>
      <c r="R217" s="12"/>
      <c r="S217" s="11"/>
      <c r="T217" s="12"/>
      <c r="U217" s="11"/>
    </row>
    <row r="218" spans="1:21" outlineLevel="4">
      <c r="A218" s="11">
        <v>26163</v>
      </c>
      <c r="B218" s="12"/>
      <c r="C218" s="11">
        <v>24916</v>
      </c>
      <c r="D218" s="12"/>
      <c r="E218" s="11">
        <f t="shared" ref="E218" si="53">A218-C218</f>
        <v>1247</v>
      </c>
      <c r="F218" s="12"/>
      <c r="G218" s="7"/>
      <c r="H218" s="7"/>
      <c r="I218" s="7"/>
      <c r="J218" s="7"/>
      <c r="K218" s="7"/>
      <c r="L218" s="7"/>
      <c r="M218" s="7"/>
      <c r="N218" s="7" t="s">
        <v>220</v>
      </c>
      <c r="O218" s="11">
        <v>247127</v>
      </c>
      <c r="P218" s="12"/>
      <c r="Q218" s="11">
        <v>258397</v>
      </c>
      <c r="R218" s="12"/>
      <c r="S218" s="11">
        <f t="shared" ref="S218" si="54">O218-Q218</f>
        <v>-11270</v>
      </c>
      <c r="T218" s="12"/>
      <c r="U218" s="11">
        <v>287161</v>
      </c>
    </row>
    <row r="219" spans="1:21" ht="17.25" outlineLevel="4" thickBot="1">
      <c r="A219" s="14">
        <v>2579</v>
      </c>
      <c r="B219" s="12"/>
      <c r="C219" s="14">
        <v>2793</v>
      </c>
      <c r="D219" s="12"/>
      <c r="E219" s="13">
        <f>A219-C219</f>
        <v>-214</v>
      </c>
      <c r="F219" s="12"/>
      <c r="G219" s="7"/>
      <c r="H219" s="7"/>
      <c r="I219" s="7"/>
      <c r="J219" s="7"/>
      <c r="K219" s="7"/>
      <c r="L219" s="7"/>
      <c r="M219" s="7"/>
      <c r="N219" s="7" t="s">
        <v>221</v>
      </c>
      <c r="O219" s="14">
        <v>23283</v>
      </c>
      <c r="P219" s="12"/>
      <c r="Q219" s="14">
        <v>27479</v>
      </c>
      <c r="R219" s="12"/>
      <c r="S219" s="13">
        <f>O219-Q219</f>
        <v>-4196</v>
      </c>
      <c r="T219" s="12"/>
      <c r="U219" s="14">
        <v>31000</v>
      </c>
    </row>
    <row r="220" spans="1:21" ht="17.25" outlineLevel="3" thickBot="1">
      <c r="A220" s="15">
        <f>ROUND(SUM(A217:A219),5)</f>
        <v>28742</v>
      </c>
      <c r="B220" s="12"/>
      <c r="C220" s="15">
        <f>ROUND(SUM(C217:C219),5)</f>
        <v>27709</v>
      </c>
      <c r="D220" s="12"/>
      <c r="E220" s="15">
        <f>A220-C220</f>
        <v>1033</v>
      </c>
      <c r="F220" s="12"/>
      <c r="G220" s="7"/>
      <c r="H220" s="7"/>
      <c r="I220" s="7"/>
      <c r="J220" s="7"/>
      <c r="K220" s="7"/>
      <c r="L220" s="7"/>
      <c r="M220" s="7" t="s">
        <v>222</v>
      </c>
      <c r="N220" s="7"/>
      <c r="O220" s="15">
        <f>ROUND(SUM(O217:O219),5)</f>
        <v>270410</v>
      </c>
      <c r="P220" s="12"/>
      <c r="Q220" s="15">
        <f>ROUND(SUM(Q217:Q219),5)</f>
        <v>285876</v>
      </c>
      <c r="R220" s="12"/>
      <c r="S220" s="15">
        <f>O220-Q220</f>
        <v>-15466</v>
      </c>
      <c r="T220" s="12"/>
      <c r="U220" s="15">
        <f>ROUND(SUM(U217:U219),5)</f>
        <v>318161</v>
      </c>
    </row>
    <row r="221" spans="1:21" ht="30" customHeight="1" outlineLevel="2" thickBot="1">
      <c r="A221" s="18">
        <f>ROUND(SUM(A209:A212)+A216+A220,5)</f>
        <v>29925</v>
      </c>
      <c r="B221" s="12"/>
      <c r="C221" s="18">
        <f>ROUND(SUM(C209:C212)+C216+C220,5)</f>
        <v>29621</v>
      </c>
      <c r="D221" s="12"/>
      <c r="E221" s="18">
        <f>A221-C221</f>
        <v>304</v>
      </c>
      <c r="F221" s="12"/>
      <c r="G221" s="7"/>
      <c r="H221" s="7"/>
      <c r="I221" s="7"/>
      <c r="J221" s="7"/>
      <c r="K221" s="7"/>
      <c r="L221" s="7" t="s">
        <v>223</v>
      </c>
      <c r="M221" s="7"/>
      <c r="N221" s="7"/>
      <c r="O221" s="18">
        <f>ROUND(SUM(O209:O212)+O216+O220,5)</f>
        <v>278926</v>
      </c>
      <c r="P221" s="12"/>
      <c r="Q221" s="18">
        <f>ROUND(SUM(Q209:Q212)+Q216+Q220,5)</f>
        <v>298055</v>
      </c>
      <c r="R221" s="12"/>
      <c r="S221" s="18">
        <f>O221-Q221</f>
        <v>-19129</v>
      </c>
      <c r="T221" s="12"/>
      <c r="U221" s="18">
        <f>ROUND(SUM(U209:U212)+U216+U220,5)</f>
        <v>338511</v>
      </c>
    </row>
    <row r="222" spans="1:21" ht="30" customHeight="1" outlineLevel="1">
      <c r="A222" s="19">
        <f>ROUND(A208+A221,5)</f>
        <v>29925</v>
      </c>
      <c r="B222" s="20"/>
      <c r="C222" s="19">
        <f>ROUND(C208+C221,5)</f>
        <v>29621</v>
      </c>
      <c r="D222" s="20"/>
      <c r="E222" s="19">
        <f>A222-C222</f>
        <v>304</v>
      </c>
      <c r="F222" s="20"/>
      <c r="G222" s="20"/>
      <c r="H222" s="20"/>
      <c r="I222" s="20"/>
      <c r="J222" s="20"/>
      <c r="K222" s="20" t="s">
        <v>224</v>
      </c>
      <c r="L222" s="20"/>
      <c r="M222" s="20"/>
      <c r="N222" s="20"/>
      <c r="O222" s="19">
        <f>ROUND(O208+O221,5)</f>
        <v>278926</v>
      </c>
      <c r="P222" s="20"/>
      <c r="Q222" s="19">
        <f>ROUND(Q208+Q221,5)</f>
        <v>298055</v>
      </c>
      <c r="R222" s="20"/>
      <c r="S222" s="19">
        <f>O222-Q222</f>
        <v>-19129</v>
      </c>
      <c r="T222" s="20"/>
      <c r="U222" s="19">
        <f>ROUND(U208+U221,5)</f>
        <v>338511</v>
      </c>
    </row>
    <row r="223" spans="1:21" ht="30" customHeight="1" outlineLevel="2">
      <c r="A223" s="11"/>
      <c r="B223" s="12"/>
      <c r="C223" s="11"/>
      <c r="D223" s="12"/>
      <c r="E223" s="11"/>
      <c r="F223" s="12"/>
      <c r="G223" s="7"/>
      <c r="H223" s="7"/>
      <c r="I223" s="7"/>
      <c r="J223" s="7"/>
      <c r="K223" s="7" t="s">
        <v>225</v>
      </c>
      <c r="L223" s="7"/>
      <c r="M223" s="7"/>
      <c r="N223" s="7"/>
      <c r="O223" s="11"/>
      <c r="P223" s="12"/>
      <c r="Q223" s="11"/>
      <c r="R223" s="12"/>
      <c r="S223" s="11"/>
      <c r="T223" s="12"/>
      <c r="U223" s="11"/>
    </row>
    <row r="224" spans="1:21" outlineLevel="2">
      <c r="A224" s="11">
        <v>0</v>
      </c>
      <c r="B224" s="12"/>
      <c r="C224" s="11">
        <v>0</v>
      </c>
      <c r="D224" s="12"/>
      <c r="E224" s="11">
        <f t="shared" ref="E224:E230" si="55">A224-C224</f>
        <v>0</v>
      </c>
      <c r="F224" s="12"/>
      <c r="G224" s="7"/>
      <c r="H224" s="7"/>
      <c r="I224" s="7"/>
      <c r="J224" s="7"/>
      <c r="K224" s="7"/>
      <c r="L224" s="7" t="s">
        <v>226</v>
      </c>
      <c r="M224" s="7"/>
      <c r="N224" s="7"/>
      <c r="O224" s="11">
        <v>731</v>
      </c>
      <c r="P224" s="12"/>
      <c r="Q224" s="11">
        <v>6716</v>
      </c>
      <c r="R224" s="12"/>
      <c r="S224" s="11">
        <f t="shared" ref="S224:S230" si="56">O224-Q224</f>
        <v>-5985</v>
      </c>
      <c r="T224" s="12"/>
      <c r="U224" s="11">
        <v>10000</v>
      </c>
    </row>
    <row r="225" spans="1:21" outlineLevel="2">
      <c r="A225" s="11">
        <v>0</v>
      </c>
      <c r="B225" s="12"/>
      <c r="C225" s="11">
        <v>5000</v>
      </c>
      <c r="D225" s="12"/>
      <c r="E225" s="11">
        <f t="shared" si="55"/>
        <v>-5000</v>
      </c>
      <c r="F225" s="12"/>
      <c r="G225" s="7"/>
      <c r="H225" s="7"/>
      <c r="I225" s="7"/>
      <c r="J225" s="7"/>
      <c r="K225" s="7"/>
      <c r="L225" s="7" t="s">
        <v>227</v>
      </c>
      <c r="M225" s="7"/>
      <c r="N225" s="7"/>
      <c r="O225" s="11">
        <v>0</v>
      </c>
      <c r="P225" s="12"/>
      <c r="Q225" s="11">
        <v>5000</v>
      </c>
      <c r="R225" s="12"/>
      <c r="S225" s="11">
        <f t="shared" si="56"/>
        <v>-5000</v>
      </c>
      <c r="T225" s="12"/>
      <c r="U225" s="11">
        <v>10000</v>
      </c>
    </row>
    <row r="226" spans="1:21" outlineLevel="2">
      <c r="A226" s="11">
        <v>0</v>
      </c>
      <c r="B226" s="12"/>
      <c r="C226" s="11">
        <v>0</v>
      </c>
      <c r="D226" s="12"/>
      <c r="E226" s="11">
        <f t="shared" si="55"/>
        <v>0</v>
      </c>
      <c r="F226" s="12"/>
      <c r="G226" s="7"/>
      <c r="H226" s="7"/>
      <c r="I226" s="7"/>
      <c r="J226" s="7"/>
      <c r="K226" s="7"/>
      <c r="L226" s="7" t="s">
        <v>228</v>
      </c>
      <c r="M226" s="7"/>
      <c r="N226" s="7"/>
      <c r="O226" s="11">
        <v>0</v>
      </c>
      <c r="P226" s="12"/>
      <c r="Q226" s="11">
        <v>0</v>
      </c>
      <c r="R226" s="12"/>
      <c r="S226" s="11">
        <f t="shared" si="56"/>
        <v>0</v>
      </c>
      <c r="T226" s="12"/>
      <c r="U226" s="11">
        <v>10000</v>
      </c>
    </row>
    <row r="227" spans="1:21" outlineLevel="2">
      <c r="A227" s="11">
        <v>477</v>
      </c>
      <c r="B227" s="12"/>
      <c r="C227" s="11">
        <v>450</v>
      </c>
      <c r="D227" s="12"/>
      <c r="E227" s="11">
        <f t="shared" si="55"/>
        <v>27</v>
      </c>
      <c r="F227" s="12"/>
      <c r="G227" s="7"/>
      <c r="H227" s="7"/>
      <c r="I227" s="7"/>
      <c r="J227" s="7"/>
      <c r="K227" s="7"/>
      <c r="L227" s="7" t="s">
        <v>229</v>
      </c>
      <c r="M227" s="7"/>
      <c r="N227" s="7"/>
      <c r="O227" s="11">
        <v>5732</v>
      </c>
      <c r="P227" s="12"/>
      <c r="Q227" s="11">
        <v>2700</v>
      </c>
      <c r="R227" s="12"/>
      <c r="S227" s="11">
        <f t="shared" si="56"/>
        <v>3032</v>
      </c>
      <c r="T227" s="12"/>
      <c r="U227" s="11">
        <v>5500</v>
      </c>
    </row>
    <row r="228" spans="1:21" outlineLevel="2">
      <c r="A228" s="11">
        <v>0</v>
      </c>
      <c r="B228" s="12"/>
      <c r="C228" s="11">
        <v>0</v>
      </c>
      <c r="D228" s="12"/>
      <c r="E228" s="11">
        <f t="shared" si="55"/>
        <v>0</v>
      </c>
      <c r="F228" s="12"/>
      <c r="G228" s="7"/>
      <c r="H228" s="7"/>
      <c r="I228" s="7"/>
      <c r="J228" s="7"/>
      <c r="K228" s="7"/>
      <c r="L228" s="7" t="s">
        <v>230</v>
      </c>
      <c r="M228" s="7"/>
      <c r="N228" s="7"/>
      <c r="O228" s="11">
        <v>4168</v>
      </c>
      <c r="P228" s="12"/>
      <c r="Q228" s="11">
        <v>8332</v>
      </c>
      <c r="R228" s="12"/>
      <c r="S228" s="11">
        <f t="shared" si="56"/>
        <v>-4164</v>
      </c>
      <c r="T228" s="12"/>
      <c r="U228" s="11">
        <v>8332</v>
      </c>
    </row>
    <row r="229" spans="1:21" outlineLevel="2">
      <c r="A229" s="11">
        <v>3281</v>
      </c>
      <c r="B229" s="12"/>
      <c r="C229" s="11">
        <v>0</v>
      </c>
      <c r="D229" s="12"/>
      <c r="E229" s="11">
        <f t="shared" si="55"/>
        <v>3281</v>
      </c>
      <c r="F229" s="12"/>
      <c r="G229" s="7"/>
      <c r="H229" s="7"/>
      <c r="I229" s="7"/>
      <c r="J229" s="7"/>
      <c r="K229" s="7"/>
      <c r="L229" s="7" t="s">
        <v>231</v>
      </c>
      <c r="M229" s="7"/>
      <c r="N229" s="7"/>
      <c r="O229" s="11">
        <v>28901</v>
      </c>
      <c r="P229" s="12"/>
      <c r="Q229" s="11">
        <v>21000</v>
      </c>
      <c r="R229" s="12"/>
      <c r="S229" s="11">
        <f t="shared" si="56"/>
        <v>7901</v>
      </c>
      <c r="T229" s="12"/>
      <c r="U229" s="11">
        <v>21000</v>
      </c>
    </row>
    <row r="230" spans="1:21" outlineLevel="2">
      <c r="A230" s="14">
        <v>0</v>
      </c>
      <c r="B230" s="12"/>
      <c r="C230" s="14">
        <v>0</v>
      </c>
      <c r="D230" s="12"/>
      <c r="E230" s="11">
        <f t="shared" si="55"/>
        <v>0</v>
      </c>
      <c r="F230" s="12"/>
      <c r="G230" s="7"/>
      <c r="H230" s="7"/>
      <c r="I230" s="7"/>
      <c r="J230" s="7"/>
      <c r="K230" s="7"/>
      <c r="L230" s="7" t="s">
        <v>232</v>
      </c>
      <c r="M230" s="7"/>
      <c r="N230" s="7"/>
      <c r="O230" s="14">
        <v>0</v>
      </c>
      <c r="P230" s="12"/>
      <c r="Q230" s="14">
        <v>0</v>
      </c>
      <c r="R230" s="12"/>
      <c r="S230" s="11">
        <f t="shared" si="56"/>
        <v>0</v>
      </c>
      <c r="T230" s="12"/>
      <c r="U230" s="14">
        <v>22012</v>
      </c>
    </row>
    <row r="231" spans="1:21" ht="30" customHeight="1" outlineLevel="1" thickBot="1">
      <c r="A231" s="19">
        <f>ROUND(SUM(A223:A230),5)</f>
        <v>3758</v>
      </c>
      <c r="B231" s="20"/>
      <c r="C231" s="19">
        <f>ROUND(SUM(C223:C230),5)</f>
        <v>5450</v>
      </c>
      <c r="D231" s="20"/>
      <c r="E231" s="19">
        <f>A231-C231</f>
        <v>-1692</v>
      </c>
      <c r="F231" s="20"/>
      <c r="G231" s="20"/>
      <c r="H231" s="20"/>
      <c r="I231" s="20"/>
      <c r="J231" s="20"/>
      <c r="K231" s="20" t="s">
        <v>233</v>
      </c>
      <c r="L231" s="20"/>
      <c r="M231" s="20"/>
      <c r="N231" s="20"/>
      <c r="O231" s="19">
        <f>ROUND(SUM(O223:O230),5)</f>
        <v>39532</v>
      </c>
      <c r="P231" s="20"/>
      <c r="Q231" s="19">
        <f>ROUND(SUM(Q223:Q230),5)</f>
        <v>43748</v>
      </c>
      <c r="R231" s="20"/>
      <c r="S231" s="19">
        <f>O231-Q231</f>
        <v>-4216</v>
      </c>
      <c r="T231" s="20"/>
      <c r="U231" s="19">
        <f>ROUND(SUM(U223:U230),5)</f>
        <v>86844</v>
      </c>
    </row>
    <row r="232" spans="1:21" ht="30" customHeight="1" thickBot="1">
      <c r="A232" s="16">
        <f>ROUND(A51+A86+A117+A145+A161+A180+A196+A207+A222+A231,5)</f>
        <v>233281</v>
      </c>
      <c r="B232" s="17"/>
      <c r="C232" s="16">
        <f>ROUND(C51+C86+C117+C145+C161+C180+C196+C207+C222+C231,5)</f>
        <v>250541</v>
      </c>
      <c r="D232" s="17"/>
      <c r="E232" s="16">
        <f>A232-C232</f>
        <v>-17260</v>
      </c>
      <c r="F232" s="17"/>
      <c r="G232" s="17"/>
      <c r="H232" s="17"/>
      <c r="I232" s="17"/>
      <c r="J232" s="17" t="s">
        <v>234</v>
      </c>
      <c r="K232" s="17"/>
      <c r="L232" s="17"/>
      <c r="M232" s="17"/>
      <c r="N232" s="17"/>
      <c r="O232" s="16">
        <f>ROUND(O51+O86+O117+O145+O161+O180+O196+O207+O222+O231,5)</f>
        <v>1756559</v>
      </c>
      <c r="P232" s="17"/>
      <c r="Q232" s="16">
        <f>ROUND(Q51+Q86+Q117+Q145+Q161+Q180+Q196+Q207+Q222+Q231,5)</f>
        <v>1760228</v>
      </c>
      <c r="R232" s="17"/>
      <c r="S232" s="16">
        <f>O232-Q232</f>
        <v>-3669</v>
      </c>
      <c r="T232" s="17"/>
      <c r="U232" s="16">
        <f>ROUND(U51+U86+U117+U145+U161+U180+U196+U207+U222+U231,5)</f>
        <v>2775000</v>
      </c>
    </row>
    <row r="233" spans="1:21" ht="30" customHeight="1">
      <c r="A233" s="21">
        <f>ROUND(A3+A50-A232,5)</f>
        <v>-35624</v>
      </c>
      <c r="B233" s="17"/>
      <c r="C233" s="21">
        <f>ROUND(C3+C50-C232,5)</f>
        <v>-78643</v>
      </c>
      <c r="D233" s="17"/>
      <c r="E233" s="21">
        <f>A233-C233</f>
        <v>43019</v>
      </c>
      <c r="F233" s="17"/>
      <c r="G233" s="17"/>
      <c r="H233" s="17" t="s">
        <v>235</v>
      </c>
      <c r="I233" s="17"/>
      <c r="J233" s="17"/>
      <c r="K233" s="17"/>
      <c r="L233" s="17"/>
      <c r="M233" s="17"/>
      <c r="N233" s="17"/>
      <c r="O233" s="21">
        <f>ROUND(O3+O50-O232,5)</f>
        <v>135187</v>
      </c>
      <c r="P233" s="17"/>
      <c r="Q233" s="21">
        <f>ROUND(Q3+Q50-Q232,5)</f>
        <v>-86957</v>
      </c>
      <c r="R233" s="17"/>
      <c r="S233" s="21">
        <f>O233-Q233</f>
        <v>222144</v>
      </c>
      <c r="T233" s="17"/>
      <c r="U233" s="21">
        <f>ROUND(U3+U50-U232,5)</f>
        <v>0</v>
      </c>
    </row>
    <row r="234" spans="1:21" ht="30" customHeight="1" outlineLevel="1">
      <c r="A234" s="11"/>
      <c r="B234" s="12"/>
      <c r="C234" s="11"/>
      <c r="D234" s="12"/>
      <c r="E234" s="11"/>
      <c r="F234" s="12"/>
      <c r="G234" s="7"/>
      <c r="H234" s="7" t="s">
        <v>236</v>
      </c>
      <c r="I234" s="7"/>
      <c r="J234" s="7"/>
      <c r="K234" s="7"/>
      <c r="L234" s="7"/>
      <c r="M234" s="7"/>
      <c r="N234" s="7"/>
      <c r="O234" s="11"/>
      <c r="P234" s="12"/>
      <c r="Q234" s="11"/>
      <c r="R234" s="12"/>
      <c r="S234" s="11"/>
      <c r="T234" s="12"/>
      <c r="U234" s="11"/>
    </row>
    <row r="235" spans="1:21" outlineLevel="2">
      <c r="A235" s="11"/>
      <c r="B235" s="12"/>
      <c r="C235" s="11"/>
      <c r="D235" s="12"/>
      <c r="E235" s="11"/>
      <c r="F235" s="12"/>
      <c r="G235" s="7"/>
      <c r="H235" s="7"/>
      <c r="I235" s="7" t="s">
        <v>237</v>
      </c>
      <c r="J235" s="7"/>
      <c r="K235" s="7"/>
      <c r="L235" s="7"/>
      <c r="M235" s="7"/>
      <c r="N235" s="7"/>
      <c r="O235" s="11"/>
      <c r="P235" s="12"/>
      <c r="Q235" s="11"/>
      <c r="R235" s="12"/>
      <c r="S235" s="11"/>
      <c r="T235" s="12"/>
      <c r="U235" s="11"/>
    </row>
    <row r="236" spans="1:21" outlineLevel="3">
      <c r="A236" s="11"/>
      <c r="B236" s="12"/>
      <c r="C236" s="11"/>
      <c r="D236" s="12"/>
      <c r="E236" s="11"/>
      <c r="F236" s="12"/>
      <c r="G236" s="7"/>
      <c r="H236" s="7"/>
      <c r="I236" s="7"/>
      <c r="J236" s="7" t="s">
        <v>238</v>
      </c>
      <c r="K236" s="7"/>
      <c r="L236" s="7"/>
      <c r="M236" s="7"/>
      <c r="N236" s="7"/>
      <c r="O236" s="11"/>
      <c r="P236" s="12"/>
      <c r="Q236" s="11"/>
      <c r="R236" s="12"/>
      <c r="S236" s="11"/>
      <c r="T236" s="12"/>
      <c r="U236" s="11"/>
    </row>
    <row r="237" spans="1:21" outlineLevel="3">
      <c r="A237" s="11">
        <v>0</v>
      </c>
      <c r="B237" s="12"/>
      <c r="C237" s="11">
        <v>0</v>
      </c>
      <c r="D237" s="12"/>
      <c r="E237" s="11">
        <f t="shared" ref="E237:E238" si="57">A237-C237</f>
        <v>0</v>
      </c>
      <c r="F237" s="12"/>
      <c r="G237" s="7"/>
      <c r="H237" s="7"/>
      <c r="I237" s="7"/>
      <c r="J237" s="7"/>
      <c r="K237" s="7" t="s">
        <v>239</v>
      </c>
      <c r="L237" s="7"/>
      <c r="M237" s="7"/>
      <c r="N237" s="7"/>
      <c r="O237" s="11">
        <v>0</v>
      </c>
      <c r="P237" s="12"/>
      <c r="Q237" s="11">
        <v>-26123</v>
      </c>
      <c r="R237" s="12"/>
      <c r="S237" s="11">
        <f t="shared" ref="S237:S238" si="58">O237-Q237</f>
        <v>26123</v>
      </c>
      <c r="T237" s="12"/>
      <c r="U237" s="11">
        <v>-52247</v>
      </c>
    </row>
    <row r="238" spans="1:21" outlineLevel="3">
      <c r="A238" s="11">
        <v>0</v>
      </c>
      <c r="B238" s="12"/>
      <c r="C238" s="11"/>
      <c r="D238" s="12"/>
      <c r="E238" s="11">
        <f t="shared" si="57"/>
        <v>0</v>
      </c>
      <c r="F238" s="12"/>
      <c r="G238" s="7"/>
      <c r="H238" s="7"/>
      <c r="I238" s="7"/>
      <c r="J238" s="7"/>
      <c r="K238" s="7" t="s">
        <v>240</v>
      </c>
      <c r="L238" s="7"/>
      <c r="M238" s="7"/>
      <c r="N238" s="7"/>
      <c r="O238" s="11">
        <v>4355</v>
      </c>
      <c r="P238" s="12"/>
      <c r="Q238" s="11"/>
      <c r="R238" s="12"/>
      <c r="S238" s="11">
        <f t="shared" si="58"/>
        <v>4355</v>
      </c>
      <c r="T238" s="12"/>
      <c r="U238" s="11"/>
    </row>
    <row r="239" spans="1:21" ht="17.25" outlineLevel="3" thickBot="1">
      <c r="A239" s="13">
        <v>0</v>
      </c>
      <c r="B239" s="12"/>
      <c r="C239" s="13"/>
      <c r="D239" s="12"/>
      <c r="E239" s="13">
        <f>A239-C239</f>
        <v>0</v>
      </c>
      <c r="F239" s="12"/>
      <c r="G239" s="7"/>
      <c r="H239" s="7"/>
      <c r="I239" s="7"/>
      <c r="J239" s="7"/>
      <c r="K239" s="7" t="s">
        <v>241</v>
      </c>
      <c r="L239" s="7"/>
      <c r="M239" s="7"/>
      <c r="N239" s="7"/>
      <c r="O239" s="13">
        <v>-44595</v>
      </c>
      <c r="P239" s="12"/>
      <c r="Q239" s="13"/>
      <c r="R239" s="12"/>
      <c r="S239" s="13">
        <f>O239-Q239</f>
        <v>-44595</v>
      </c>
      <c r="T239" s="12"/>
      <c r="U239" s="13"/>
    </row>
    <row r="240" spans="1:21" outlineLevel="2">
      <c r="A240" s="11">
        <f>ROUND(SUM(A236:A239),5)</f>
        <v>0</v>
      </c>
      <c r="B240" s="12"/>
      <c r="C240" s="11">
        <f>ROUND(SUM(C236:C239),5)</f>
        <v>0</v>
      </c>
      <c r="D240" s="12"/>
      <c r="E240" s="11">
        <f>A240-C240</f>
        <v>0</v>
      </c>
      <c r="F240" s="12"/>
      <c r="G240" s="7"/>
      <c r="H240" s="7"/>
      <c r="I240" s="7"/>
      <c r="J240" s="7" t="s">
        <v>242</v>
      </c>
      <c r="K240" s="7"/>
      <c r="L240" s="7"/>
      <c r="M240" s="7"/>
      <c r="N240" s="7"/>
      <c r="O240" s="11">
        <f>ROUND(SUM(O236:O239),5)</f>
        <v>-40240</v>
      </c>
      <c r="P240" s="12"/>
      <c r="Q240" s="11">
        <f>ROUND(SUM(Q236:Q239),5)</f>
        <v>-26123</v>
      </c>
      <c r="R240" s="12"/>
      <c r="S240" s="11">
        <f>O240-Q240</f>
        <v>-14117</v>
      </c>
      <c r="T240" s="12"/>
      <c r="U240" s="11">
        <f>ROUND(SUM(U236:U239),5)</f>
        <v>-52247</v>
      </c>
    </row>
    <row r="241" spans="1:21" ht="30" customHeight="1" outlineLevel="3">
      <c r="A241" s="11"/>
      <c r="B241" s="12"/>
      <c r="C241" s="11"/>
      <c r="D241" s="12"/>
      <c r="E241" s="11"/>
      <c r="F241" s="12"/>
      <c r="G241" s="7"/>
      <c r="H241" s="7"/>
      <c r="I241" s="7"/>
      <c r="J241" s="7" t="s">
        <v>243</v>
      </c>
      <c r="K241" s="7"/>
      <c r="L241" s="7"/>
      <c r="M241" s="7"/>
      <c r="N241" s="7"/>
      <c r="O241" s="11"/>
      <c r="P241" s="12"/>
      <c r="Q241" s="11"/>
      <c r="R241" s="12"/>
      <c r="S241" s="11"/>
      <c r="T241" s="12"/>
      <c r="U241" s="11"/>
    </row>
    <row r="242" spans="1:21" outlineLevel="3">
      <c r="A242" s="11">
        <v>1600</v>
      </c>
      <c r="B242" s="12"/>
      <c r="C242" s="11"/>
      <c r="D242" s="12"/>
      <c r="E242" s="11">
        <f t="shared" ref="E242:E248" si="59">A242-C242</f>
        <v>1600</v>
      </c>
      <c r="F242" s="12"/>
      <c r="G242" s="7"/>
      <c r="H242" s="7"/>
      <c r="I242" s="7"/>
      <c r="J242" s="7"/>
      <c r="K242" s="7" t="s">
        <v>244</v>
      </c>
      <c r="L242" s="7"/>
      <c r="M242" s="7"/>
      <c r="N242" s="7"/>
      <c r="O242" s="11">
        <v>8325</v>
      </c>
      <c r="P242" s="12"/>
      <c r="Q242" s="11"/>
      <c r="R242" s="12"/>
      <c r="S242" s="11">
        <f t="shared" ref="S242:S248" si="60">O242-Q242</f>
        <v>8325</v>
      </c>
      <c r="T242" s="12"/>
      <c r="U242" s="11"/>
    </row>
    <row r="243" spans="1:21" outlineLevel="3">
      <c r="A243" s="11">
        <v>-1600</v>
      </c>
      <c r="B243" s="12"/>
      <c r="C243" s="11"/>
      <c r="D243" s="12"/>
      <c r="E243" s="11">
        <f t="shared" si="59"/>
        <v>-1600</v>
      </c>
      <c r="F243" s="12"/>
      <c r="G243" s="7"/>
      <c r="H243" s="7"/>
      <c r="I243" s="7"/>
      <c r="J243" s="7"/>
      <c r="K243" s="7" t="s">
        <v>245</v>
      </c>
      <c r="L243" s="7"/>
      <c r="M243" s="7"/>
      <c r="N243" s="7"/>
      <c r="O243" s="11">
        <v>-8325</v>
      </c>
      <c r="P243" s="12"/>
      <c r="Q243" s="11"/>
      <c r="R243" s="12"/>
      <c r="S243" s="11">
        <f t="shared" si="60"/>
        <v>-8325</v>
      </c>
      <c r="T243" s="12"/>
      <c r="U243" s="11"/>
    </row>
    <row r="244" spans="1:21" outlineLevel="3">
      <c r="A244" s="11">
        <v>960</v>
      </c>
      <c r="B244" s="12"/>
      <c r="C244" s="11"/>
      <c r="D244" s="12"/>
      <c r="E244" s="11">
        <f t="shared" si="59"/>
        <v>960</v>
      </c>
      <c r="F244" s="12"/>
      <c r="G244" s="7"/>
      <c r="H244" s="7"/>
      <c r="I244" s="7"/>
      <c r="J244" s="7"/>
      <c r="K244" s="7" t="s">
        <v>246</v>
      </c>
      <c r="L244" s="7"/>
      <c r="M244" s="7"/>
      <c r="N244" s="7"/>
      <c r="O244" s="11">
        <v>18591</v>
      </c>
      <c r="P244" s="12"/>
      <c r="Q244" s="11"/>
      <c r="R244" s="12"/>
      <c r="S244" s="11">
        <f t="shared" si="60"/>
        <v>18591</v>
      </c>
      <c r="T244" s="12"/>
      <c r="U244" s="11"/>
    </row>
    <row r="245" spans="1:21" outlineLevel="3">
      <c r="A245" s="11">
        <v>-960</v>
      </c>
      <c r="B245" s="12"/>
      <c r="C245" s="11"/>
      <c r="D245" s="12"/>
      <c r="E245" s="11">
        <f t="shared" si="59"/>
        <v>-960</v>
      </c>
      <c r="F245" s="12"/>
      <c r="G245" s="7"/>
      <c r="H245" s="7"/>
      <c r="I245" s="7"/>
      <c r="J245" s="7"/>
      <c r="K245" s="7" t="s">
        <v>247</v>
      </c>
      <c r="L245" s="7"/>
      <c r="M245" s="7"/>
      <c r="N245" s="7"/>
      <c r="O245" s="11">
        <v>-18591</v>
      </c>
      <c r="P245" s="12"/>
      <c r="Q245" s="11"/>
      <c r="R245" s="12"/>
      <c r="S245" s="11">
        <f t="shared" si="60"/>
        <v>-18591</v>
      </c>
      <c r="T245" s="12"/>
      <c r="U245" s="11"/>
    </row>
    <row r="246" spans="1:21" outlineLevel="3">
      <c r="A246" s="11">
        <v>0</v>
      </c>
      <c r="B246" s="12"/>
      <c r="C246" s="11"/>
      <c r="D246" s="12"/>
      <c r="E246" s="11">
        <f t="shared" si="59"/>
        <v>0</v>
      </c>
      <c r="F246" s="12"/>
      <c r="G246" s="7"/>
      <c r="H246" s="7"/>
      <c r="I246" s="7"/>
      <c r="J246" s="7"/>
      <c r="K246" s="7" t="s">
        <v>248</v>
      </c>
      <c r="L246" s="7"/>
      <c r="M246" s="7"/>
      <c r="N246" s="7"/>
      <c r="O246" s="11">
        <v>17687</v>
      </c>
      <c r="P246" s="12"/>
      <c r="Q246" s="11"/>
      <c r="R246" s="12"/>
      <c r="S246" s="11">
        <f t="shared" si="60"/>
        <v>17687</v>
      </c>
      <c r="T246" s="12"/>
      <c r="U246" s="11"/>
    </row>
    <row r="247" spans="1:21" outlineLevel="3">
      <c r="A247" s="11">
        <v>0</v>
      </c>
      <c r="B247" s="12"/>
      <c r="C247" s="11"/>
      <c r="D247" s="12"/>
      <c r="E247" s="11">
        <f t="shared" si="59"/>
        <v>0</v>
      </c>
      <c r="F247" s="12"/>
      <c r="G247" s="7"/>
      <c r="H247" s="7"/>
      <c r="I247" s="7"/>
      <c r="J247" s="7"/>
      <c r="K247" s="7" t="s">
        <v>249</v>
      </c>
      <c r="L247" s="7"/>
      <c r="M247" s="7"/>
      <c r="N247" s="7"/>
      <c r="O247" s="11">
        <v>-17687</v>
      </c>
      <c r="P247" s="12"/>
      <c r="Q247" s="11"/>
      <c r="R247" s="12"/>
      <c r="S247" s="11">
        <f t="shared" si="60"/>
        <v>-17687</v>
      </c>
      <c r="T247" s="12"/>
      <c r="U247" s="11"/>
    </row>
    <row r="248" spans="1:21" outlineLevel="3">
      <c r="A248" s="11">
        <v>0</v>
      </c>
      <c r="B248" s="12"/>
      <c r="C248" s="11"/>
      <c r="D248" s="12"/>
      <c r="E248" s="11">
        <f t="shared" si="59"/>
        <v>0</v>
      </c>
      <c r="F248" s="12"/>
      <c r="G248" s="7"/>
      <c r="H248" s="7"/>
      <c r="I248" s="7"/>
      <c r="J248" s="7"/>
      <c r="K248" s="7" t="s">
        <v>250</v>
      </c>
      <c r="L248" s="7"/>
      <c r="M248" s="7"/>
      <c r="N248" s="7"/>
      <c r="O248" s="11">
        <v>59289</v>
      </c>
      <c r="P248" s="12"/>
      <c r="Q248" s="11"/>
      <c r="R248" s="12"/>
      <c r="S248" s="11">
        <f t="shared" si="60"/>
        <v>59289</v>
      </c>
      <c r="T248" s="12"/>
      <c r="U248" s="11"/>
    </row>
    <row r="249" spans="1:21" ht="17.25" outlineLevel="3" thickBot="1">
      <c r="A249" s="13">
        <v>0</v>
      </c>
      <c r="B249" s="12"/>
      <c r="C249" s="13"/>
      <c r="D249" s="12"/>
      <c r="E249" s="13">
        <f>A249-C249</f>
        <v>0</v>
      </c>
      <c r="F249" s="12"/>
      <c r="G249" s="7"/>
      <c r="H249" s="7"/>
      <c r="I249" s="7"/>
      <c r="J249" s="7"/>
      <c r="K249" s="7" t="s">
        <v>251</v>
      </c>
      <c r="L249" s="7"/>
      <c r="M249" s="7"/>
      <c r="N249" s="7"/>
      <c r="O249" s="13">
        <v>-59289</v>
      </c>
      <c r="P249" s="12"/>
      <c r="Q249" s="11"/>
      <c r="R249" s="12"/>
      <c r="S249" s="13">
        <f>O249-Q249</f>
        <v>-59289</v>
      </c>
      <c r="T249" s="12"/>
      <c r="U249" s="11"/>
    </row>
    <row r="250" spans="1:21" outlineLevel="2">
      <c r="A250" s="11">
        <f>ROUND(SUM(A241:A249),5)</f>
        <v>0</v>
      </c>
      <c r="B250" s="12"/>
      <c r="C250" s="11"/>
      <c r="D250" s="12"/>
      <c r="E250" s="11">
        <f>A250-C250</f>
        <v>0</v>
      </c>
      <c r="F250" s="12"/>
      <c r="G250" s="7"/>
      <c r="H250" s="7"/>
      <c r="I250" s="7"/>
      <c r="J250" s="7" t="s">
        <v>252</v>
      </c>
      <c r="K250" s="7"/>
      <c r="L250" s="7"/>
      <c r="M250" s="7"/>
      <c r="N250" s="7"/>
      <c r="O250" s="11">
        <f>ROUND(SUM(O241:O249),5)</f>
        <v>0</v>
      </c>
      <c r="P250" s="12"/>
      <c r="Q250" s="11"/>
      <c r="R250" s="12"/>
      <c r="S250" s="11">
        <f>O250-Q250</f>
        <v>0</v>
      </c>
      <c r="T250" s="12"/>
      <c r="U250" s="11"/>
    </row>
    <row r="251" spans="1:21" ht="30" customHeight="1" outlineLevel="3">
      <c r="A251" s="11"/>
      <c r="B251" s="12"/>
      <c r="C251" s="11"/>
      <c r="D251" s="12"/>
      <c r="E251" s="11"/>
      <c r="F251" s="12"/>
      <c r="G251" s="7"/>
      <c r="H251" s="7"/>
      <c r="I251" s="7"/>
      <c r="J251" s="7" t="s">
        <v>253</v>
      </c>
      <c r="K251" s="7"/>
      <c r="L251" s="7"/>
      <c r="M251" s="7"/>
      <c r="N251" s="7"/>
      <c r="O251" s="11"/>
      <c r="P251" s="12"/>
      <c r="Q251" s="11"/>
      <c r="R251" s="12"/>
      <c r="S251" s="11"/>
      <c r="T251" s="12"/>
      <c r="U251" s="11"/>
    </row>
    <row r="252" spans="1:21" outlineLevel="3">
      <c r="A252" s="11">
        <v>0</v>
      </c>
      <c r="B252" s="12"/>
      <c r="C252" s="11">
        <v>0</v>
      </c>
      <c r="D252" s="12"/>
      <c r="E252" s="11">
        <f t="shared" ref="E252:E254" si="61">A252-C252</f>
        <v>0</v>
      </c>
      <c r="F252" s="12"/>
      <c r="G252" s="7"/>
      <c r="H252" s="7"/>
      <c r="I252" s="7"/>
      <c r="J252" s="7"/>
      <c r="K252" s="7" t="s">
        <v>254</v>
      </c>
      <c r="L252" s="7"/>
      <c r="M252" s="7"/>
      <c r="N252" s="7"/>
      <c r="O252" s="11">
        <v>-3880</v>
      </c>
      <c r="P252" s="12"/>
      <c r="Q252" s="11">
        <v>-7000</v>
      </c>
      <c r="R252" s="12"/>
      <c r="S252" s="11">
        <f t="shared" ref="S252:S254" si="62">O252-Q252</f>
        <v>3120</v>
      </c>
      <c r="T252" s="12"/>
      <c r="U252" s="11">
        <v>-7000</v>
      </c>
    </row>
    <row r="253" spans="1:21" outlineLevel="3">
      <c r="A253" s="11">
        <v>26</v>
      </c>
      <c r="B253" s="12"/>
      <c r="C253" s="11"/>
      <c r="D253" s="12"/>
      <c r="E253" s="11">
        <f t="shared" si="61"/>
        <v>26</v>
      </c>
      <c r="F253" s="12"/>
      <c r="G253" s="7"/>
      <c r="H253" s="7"/>
      <c r="I253" s="7"/>
      <c r="J253" s="7"/>
      <c r="K253" s="7" t="s">
        <v>255</v>
      </c>
      <c r="L253" s="7"/>
      <c r="M253" s="7"/>
      <c r="N253" s="7"/>
      <c r="O253" s="11">
        <v>5542</v>
      </c>
      <c r="P253" s="12"/>
      <c r="Q253" s="11"/>
      <c r="R253" s="12"/>
      <c r="S253" s="11">
        <f t="shared" si="62"/>
        <v>5542</v>
      </c>
      <c r="T253" s="12"/>
      <c r="U253" s="11"/>
    </row>
    <row r="254" spans="1:21" outlineLevel="3">
      <c r="A254" s="11">
        <v>-26</v>
      </c>
      <c r="B254" s="12"/>
      <c r="C254" s="11"/>
      <c r="D254" s="12"/>
      <c r="E254" s="11">
        <f t="shared" si="61"/>
        <v>-26</v>
      </c>
      <c r="F254" s="12"/>
      <c r="G254" s="7"/>
      <c r="H254" s="7"/>
      <c r="I254" s="7"/>
      <c r="J254" s="7"/>
      <c r="K254" s="7" t="s">
        <v>256</v>
      </c>
      <c r="L254" s="7"/>
      <c r="M254" s="7"/>
      <c r="N254" s="7"/>
      <c r="O254" s="11">
        <v>-5542</v>
      </c>
      <c r="P254" s="12"/>
      <c r="Q254" s="11"/>
      <c r="R254" s="12"/>
      <c r="S254" s="11">
        <f t="shared" si="62"/>
        <v>-5542</v>
      </c>
      <c r="T254" s="12"/>
      <c r="U254" s="11"/>
    </row>
    <row r="255" spans="1:21" ht="17.25" outlineLevel="3" thickBot="1">
      <c r="A255" s="13">
        <v>0</v>
      </c>
      <c r="B255" s="12"/>
      <c r="C255" s="13">
        <v>-425</v>
      </c>
      <c r="D255" s="12"/>
      <c r="E255" s="13">
        <f>A255-C255</f>
        <v>425</v>
      </c>
      <c r="F255" s="12"/>
      <c r="G255" s="7"/>
      <c r="H255" s="7"/>
      <c r="I255" s="7"/>
      <c r="J255" s="7"/>
      <c r="K255" s="7" t="s">
        <v>257</v>
      </c>
      <c r="L255" s="7"/>
      <c r="M255" s="7"/>
      <c r="N255" s="7"/>
      <c r="O255" s="13">
        <v>0</v>
      </c>
      <c r="P255" s="12"/>
      <c r="Q255" s="13">
        <v>-2510</v>
      </c>
      <c r="R255" s="12"/>
      <c r="S255" s="13">
        <f>O255-Q255</f>
        <v>2510</v>
      </c>
      <c r="T255" s="12"/>
      <c r="U255" s="13">
        <v>-5000</v>
      </c>
    </row>
    <row r="256" spans="1:21" outlineLevel="2">
      <c r="A256" s="11">
        <f>ROUND(SUM(A251:A255),5)</f>
        <v>0</v>
      </c>
      <c r="B256" s="12"/>
      <c r="C256" s="11">
        <f>ROUND(SUM(C251:C255),5)</f>
        <v>-425</v>
      </c>
      <c r="D256" s="12"/>
      <c r="E256" s="11">
        <f>A256-C256</f>
        <v>425</v>
      </c>
      <c r="F256" s="12"/>
      <c r="G256" s="7"/>
      <c r="H256" s="7"/>
      <c r="I256" s="7"/>
      <c r="J256" s="7" t="s">
        <v>258</v>
      </c>
      <c r="K256" s="7"/>
      <c r="L256" s="7"/>
      <c r="M256" s="7"/>
      <c r="N256" s="7"/>
      <c r="O256" s="11">
        <f>ROUND(SUM(O251:O255),5)</f>
        <v>-3880</v>
      </c>
      <c r="P256" s="12"/>
      <c r="Q256" s="11">
        <f>ROUND(SUM(Q251:Q255),5)</f>
        <v>-9510</v>
      </c>
      <c r="R256" s="12"/>
      <c r="S256" s="11">
        <f>O256-Q256</f>
        <v>5630</v>
      </c>
      <c r="T256" s="12"/>
      <c r="U256" s="11">
        <f>ROUND(SUM(U251:U255),5)</f>
        <v>-12000</v>
      </c>
    </row>
    <row r="257" spans="1:21" ht="30" customHeight="1" outlineLevel="3">
      <c r="A257" s="11"/>
      <c r="B257" s="12"/>
      <c r="C257" s="11"/>
      <c r="D257" s="12"/>
      <c r="E257" s="11"/>
      <c r="F257" s="12"/>
      <c r="G257" s="7"/>
      <c r="H257" s="7"/>
      <c r="I257" s="7"/>
      <c r="J257" s="7" t="s">
        <v>259</v>
      </c>
      <c r="K257" s="7"/>
      <c r="L257" s="7"/>
      <c r="M257" s="7"/>
      <c r="N257" s="7"/>
      <c r="O257" s="11"/>
      <c r="P257" s="12"/>
      <c r="Q257" s="11"/>
      <c r="R257" s="12"/>
      <c r="S257" s="11"/>
      <c r="T257" s="12"/>
      <c r="U257" s="11"/>
    </row>
    <row r="258" spans="1:21" outlineLevel="3">
      <c r="A258" s="11">
        <v>0</v>
      </c>
      <c r="B258" s="12"/>
      <c r="C258" s="11"/>
      <c r="D258" s="12"/>
      <c r="E258" s="11">
        <f>A258-C258</f>
        <v>0</v>
      </c>
      <c r="F258" s="12"/>
      <c r="G258" s="7"/>
      <c r="H258" s="7"/>
      <c r="I258" s="7"/>
      <c r="J258" s="7"/>
      <c r="K258" s="7" t="s">
        <v>260</v>
      </c>
      <c r="L258" s="7"/>
      <c r="M258" s="7"/>
      <c r="N258" s="7"/>
      <c r="O258" s="11">
        <v>5514</v>
      </c>
      <c r="P258" s="12"/>
      <c r="Q258" s="11"/>
      <c r="R258" s="12"/>
      <c r="S258" s="11">
        <f>O258-Q258</f>
        <v>5514</v>
      </c>
      <c r="T258" s="12"/>
      <c r="U258" s="11"/>
    </row>
    <row r="259" spans="1:21" ht="17.25" outlineLevel="3" thickBot="1">
      <c r="A259" s="14">
        <v>0</v>
      </c>
      <c r="B259" s="12"/>
      <c r="C259" s="11"/>
      <c r="D259" s="12"/>
      <c r="E259" s="14">
        <f>A259-C259</f>
        <v>0</v>
      </c>
      <c r="F259" s="12"/>
      <c r="G259" s="7"/>
      <c r="H259" s="7"/>
      <c r="I259" s="7"/>
      <c r="J259" s="7"/>
      <c r="K259" s="7" t="s">
        <v>261</v>
      </c>
      <c r="L259" s="7"/>
      <c r="M259" s="7"/>
      <c r="N259" s="7"/>
      <c r="O259" s="14">
        <v>-5514</v>
      </c>
      <c r="P259" s="12"/>
      <c r="Q259" s="11"/>
      <c r="R259" s="12"/>
      <c r="S259" s="14">
        <f>O259-Q259</f>
        <v>-5514</v>
      </c>
      <c r="T259" s="12"/>
      <c r="U259" s="11"/>
    </row>
    <row r="260" spans="1:21" ht="17.25" outlineLevel="2" thickBot="1">
      <c r="A260" s="18">
        <f>ROUND(SUM(A257:A259),5)</f>
        <v>0</v>
      </c>
      <c r="B260" s="12"/>
      <c r="C260" s="18"/>
      <c r="D260" s="12"/>
      <c r="E260" s="18">
        <f>A260-C260</f>
        <v>0</v>
      </c>
      <c r="F260" s="12"/>
      <c r="G260" s="7"/>
      <c r="H260" s="7"/>
      <c r="I260" s="7"/>
      <c r="J260" s="7" t="s">
        <v>262</v>
      </c>
      <c r="K260" s="7"/>
      <c r="L260" s="7"/>
      <c r="M260" s="7"/>
      <c r="N260" s="7"/>
      <c r="O260" s="18">
        <f>ROUND(SUM(O257:O259),5)</f>
        <v>0</v>
      </c>
      <c r="P260" s="12"/>
      <c r="Q260" s="13"/>
      <c r="R260" s="12"/>
      <c r="S260" s="18">
        <f>O260-Q260</f>
        <v>0</v>
      </c>
      <c r="T260" s="12"/>
      <c r="U260" s="13"/>
    </row>
    <row r="261" spans="1:21" ht="30" customHeight="1" outlineLevel="1">
      <c r="A261" s="11">
        <f>ROUND(A235+A240+A250+A256+A260,5)</f>
        <v>0</v>
      </c>
      <c r="B261" s="12"/>
      <c r="C261" s="11">
        <f>ROUND(C235+C240+C250+C256+C260,5)</f>
        <v>-425</v>
      </c>
      <c r="D261" s="12"/>
      <c r="E261" s="11">
        <f>A261-C261</f>
        <v>425</v>
      </c>
      <c r="F261" s="12"/>
      <c r="G261" s="7"/>
      <c r="H261" s="7"/>
      <c r="I261" s="7" t="s">
        <v>263</v>
      </c>
      <c r="J261" s="7"/>
      <c r="K261" s="7"/>
      <c r="L261" s="7"/>
      <c r="M261" s="7"/>
      <c r="N261" s="7"/>
      <c r="O261" s="11">
        <f>ROUND(O235+O240+O250+O256+O260,5)</f>
        <v>-44120</v>
      </c>
      <c r="P261" s="12"/>
      <c r="Q261" s="11">
        <f>ROUND(Q235+Q240+Q250+Q256+Q260,5)</f>
        <v>-35633</v>
      </c>
      <c r="R261" s="12"/>
      <c r="S261" s="11">
        <f>O261-Q261</f>
        <v>-8487</v>
      </c>
      <c r="T261" s="12"/>
      <c r="U261" s="11">
        <f>ROUND(U235+U240+U250+U256+U260,5)</f>
        <v>-64247</v>
      </c>
    </row>
    <row r="262" spans="1:21" ht="30" customHeight="1" outlineLevel="2">
      <c r="A262" s="11"/>
      <c r="B262" s="12"/>
      <c r="C262" s="11"/>
      <c r="D262" s="12"/>
      <c r="E262" s="11"/>
      <c r="F262" s="12"/>
      <c r="G262" s="7"/>
      <c r="H262" s="7"/>
      <c r="I262" s="7" t="s">
        <v>264</v>
      </c>
      <c r="J262" s="7"/>
      <c r="K262" s="7"/>
      <c r="L262" s="7"/>
      <c r="M262" s="7"/>
      <c r="N262" s="7"/>
      <c r="O262" s="11"/>
      <c r="P262" s="12"/>
      <c r="Q262" s="11"/>
      <c r="R262" s="12"/>
      <c r="S262" s="11"/>
      <c r="T262" s="12"/>
      <c r="U262" s="11"/>
    </row>
    <row r="263" spans="1:21" outlineLevel="2">
      <c r="A263" s="11">
        <v>0</v>
      </c>
      <c r="B263" s="12"/>
      <c r="C263" s="11">
        <v>900</v>
      </c>
      <c r="D263" s="12"/>
      <c r="E263" s="11">
        <f t="shared" ref="E263:E271" si="63">A263-C263</f>
        <v>-900</v>
      </c>
      <c r="F263" s="12"/>
      <c r="G263" s="7"/>
      <c r="H263" s="7"/>
      <c r="I263" s="7"/>
      <c r="J263" s="7" t="s">
        <v>265</v>
      </c>
      <c r="K263" s="7"/>
      <c r="L263" s="7"/>
      <c r="M263" s="7"/>
      <c r="N263" s="7"/>
      <c r="O263" s="11">
        <v>3415</v>
      </c>
      <c r="P263" s="12"/>
      <c r="Q263" s="11">
        <v>5400</v>
      </c>
      <c r="R263" s="12"/>
      <c r="S263" s="11">
        <f t="shared" ref="S263:S271" si="64">O263-Q263</f>
        <v>-1985</v>
      </c>
      <c r="T263" s="12"/>
      <c r="U263" s="11">
        <v>10582</v>
      </c>
    </row>
    <row r="264" spans="1:21" outlineLevel="2">
      <c r="A264" s="11">
        <v>0</v>
      </c>
      <c r="B264" s="12"/>
      <c r="C264" s="11">
        <v>5230</v>
      </c>
      <c r="D264" s="12"/>
      <c r="E264" s="11">
        <f t="shared" si="63"/>
        <v>-5230</v>
      </c>
      <c r="F264" s="12"/>
      <c r="G264" s="7"/>
      <c r="H264" s="7"/>
      <c r="I264" s="7"/>
      <c r="J264" s="7" t="s">
        <v>266</v>
      </c>
      <c r="K264" s="7"/>
      <c r="L264" s="7"/>
      <c r="M264" s="7"/>
      <c r="N264" s="7"/>
      <c r="O264" s="11">
        <v>0</v>
      </c>
      <c r="P264" s="12"/>
      <c r="Q264" s="11">
        <v>31392</v>
      </c>
      <c r="R264" s="12"/>
      <c r="S264" s="11">
        <f t="shared" si="64"/>
        <v>-31392</v>
      </c>
      <c r="T264" s="12"/>
      <c r="U264" s="11">
        <v>62772</v>
      </c>
    </row>
    <row r="265" spans="1:21" outlineLevel="2">
      <c r="A265" s="11">
        <v>636</v>
      </c>
      <c r="B265" s="12"/>
      <c r="C265" s="11">
        <v>0</v>
      </c>
      <c r="D265" s="12"/>
      <c r="E265" s="11">
        <f t="shared" si="63"/>
        <v>636</v>
      </c>
      <c r="F265" s="12"/>
      <c r="G265" s="7"/>
      <c r="H265" s="7"/>
      <c r="I265" s="7"/>
      <c r="J265" s="7" t="s">
        <v>267</v>
      </c>
      <c r="K265" s="7"/>
      <c r="L265" s="7"/>
      <c r="M265" s="7"/>
      <c r="N265" s="7"/>
      <c r="O265" s="11">
        <v>5384</v>
      </c>
      <c r="P265" s="12"/>
      <c r="Q265" s="11">
        <v>5000</v>
      </c>
      <c r="R265" s="12"/>
      <c r="S265" s="11">
        <f t="shared" si="64"/>
        <v>384</v>
      </c>
      <c r="T265" s="12"/>
      <c r="U265" s="11">
        <v>5000</v>
      </c>
    </row>
    <row r="266" spans="1:21" outlineLevel="2">
      <c r="A266" s="11">
        <v>-5000</v>
      </c>
      <c r="B266" s="12"/>
      <c r="C266" s="11"/>
      <c r="D266" s="12"/>
      <c r="E266" s="11">
        <f t="shared" si="63"/>
        <v>-5000</v>
      </c>
      <c r="F266" s="12"/>
      <c r="G266" s="7"/>
      <c r="H266" s="7"/>
      <c r="I266" s="7"/>
      <c r="J266" s="7" t="s">
        <v>268</v>
      </c>
      <c r="K266" s="7"/>
      <c r="L266" s="7"/>
      <c r="M266" s="7"/>
      <c r="N266" s="7"/>
      <c r="O266" s="11">
        <v>-30000</v>
      </c>
      <c r="P266" s="12"/>
      <c r="Q266" s="11"/>
      <c r="R266" s="12"/>
      <c r="S266" s="11">
        <f t="shared" si="64"/>
        <v>-30000</v>
      </c>
      <c r="T266" s="12"/>
      <c r="U266" s="11"/>
    </row>
    <row r="267" spans="1:21" outlineLevel="2">
      <c r="A267" s="11">
        <v>0</v>
      </c>
      <c r="B267" s="12"/>
      <c r="C267" s="11">
        <v>0</v>
      </c>
      <c r="D267" s="12"/>
      <c r="E267" s="11">
        <f t="shared" si="63"/>
        <v>0</v>
      </c>
      <c r="F267" s="12"/>
      <c r="G267" s="7"/>
      <c r="H267" s="7"/>
      <c r="I267" s="7"/>
      <c r="J267" s="7" t="s">
        <v>269</v>
      </c>
      <c r="K267" s="7"/>
      <c r="L267" s="7"/>
      <c r="M267" s="7"/>
      <c r="N267" s="7"/>
      <c r="O267" s="11">
        <v>-8077</v>
      </c>
      <c r="P267" s="12"/>
      <c r="Q267" s="11">
        <v>-15000</v>
      </c>
      <c r="R267" s="12"/>
      <c r="S267" s="11">
        <f t="shared" si="64"/>
        <v>6923</v>
      </c>
      <c r="T267" s="12"/>
      <c r="U267" s="11">
        <v>-15000</v>
      </c>
    </row>
    <row r="268" spans="1:21" outlineLevel="2">
      <c r="A268" s="11">
        <v>0</v>
      </c>
      <c r="B268" s="12"/>
      <c r="C268" s="11"/>
      <c r="D268" s="12"/>
      <c r="E268" s="11">
        <f t="shared" si="63"/>
        <v>0</v>
      </c>
      <c r="F268" s="12"/>
      <c r="G268" s="7"/>
      <c r="H268" s="7"/>
      <c r="I268" s="7"/>
      <c r="J268" s="7" t="s">
        <v>270</v>
      </c>
      <c r="K268" s="7"/>
      <c r="L268" s="7"/>
      <c r="M268" s="7"/>
      <c r="N268" s="7"/>
      <c r="O268" s="11">
        <v>787</v>
      </c>
      <c r="P268" s="12"/>
      <c r="Q268" s="11"/>
      <c r="R268" s="12"/>
      <c r="S268" s="11">
        <f t="shared" si="64"/>
        <v>787</v>
      </c>
      <c r="T268" s="12"/>
      <c r="U268" s="11"/>
    </row>
    <row r="269" spans="1:21" outlineLevel="2">
      <c r="A269" s="11">
        <v>-1071</v>
      </c>
      <c r="B269" s="12"/>
      <c r="C269" s="11">
        <v>-1315</v>
      </c>
      <c r="D269" s="12"/>
      <c r="E269" s="11">
        <f t="shared" si="63"/>
        <v>244</v>
      </c>
      <c r="F269" s="12"/>
      <c r="G269" s="7"/>
      <c r="H269" s="7"/>
      <c r="I269" s="7"/>
      <c r="J269" s="7" t="s">
        <v>271</v>
      </c>
      <c r="K269" s="7"/>
      <c r="L269" s="7"/>
      <c r="M269" s="7"/>
      <c r="N269" s="7"/>
      <c r="O269" s="11">
        <v>-10684</v>
      </c>
      <c r="P269" s="12"/>
      <c r="Q269" s="11">
        <v>-6920</v>
      </c>
      <c r="R269" s="12"/>
      <c r="S269" s="11">
        <f t="shared" si="64"/>
        <v>-3764</v>
      </c>
      <c r="T269" s="12"/>
      <c r="U269" s="11">
        <v>-14976</v>
      </c>
    </row>
    <row r="270" spans="1:21" outlineLevel="2">
      <c r="A270" s="11">
        <v>-1731</v>
      </c>
      <c r="B270" s="12"/>
      <c r="C270" s="11">
        <v>-2115</v>
      </c>
      <c r="D270" s="12"/>
      <c r="E270" s="11">
        <f t="shared" si="63"/>
        <v>384</v>
      </c>
      <c r="F270" s="12"/>
      <c r="G270" s="7"/>
      <c r="H270" s="7"/>
      <c r="I270" s="7"/>
      <c r="J270" s="7" t="s">
        <v>272</v>
      </c>
      <c r="K270" s="7"/>
      <c r="L270" s="7"/>
      <c r="M270" s="7"/>
      <c r="N270" s="7"/>
      <c r="O270" s="11">
        <v>-17272</v>
      </c>
      <c r="P270" s="12"/>
      <c r="Q270" s="11">
        <v>-11175</v>
      </c>
      <c r="R270" s="12"/>
      <c r="S270" s="11">
        <f t="shared" si="64"/>
        <v>-6097</v>
      </c>
      <c r="T270" s="12"/>
      <c r="U270" s="11">
        <v>-24211</v>
      </c>
    </row>
    <row r="271" spans="1:21" outlineLevel="2">
      <c r="A271" s="11">
        <v>-4984</v>
      </c>
      <c r="B271" s="12"/>
      <c r="C271" s="11">
        <v>-2065</v>
      </c>
      <c r="D271" s="12"/>
      <c r="E271" s="11">
        <f t="shared" si="63"/>
        <v>-2919</v>
      </c>
      <c r="F271" s="12"/>
      <c r="G271" s="7"/>
      <c r="H271" s="7"/>
      <c r="I271" s="7"/>
      <c r="J271" s="7" t="s">
        <v>273</v>
      </c>
      <c r="K271" s="7"/>
      <c r="L271" s="7"/>
      <c r="M271" s="7"/>
      <c r="N271" s="7"/>
      <c r="O271" s="11">
        <v>-26692</v>
      </c>
      <c r="P271" s="12"/>
      <c r="Q271" s="11">
        <v>-24020</v>
      </c>
      <c r="R271" s="12"/>
      <c r="S271" s="11">
        <f t="shared" si="64"/>
        <v>-2672</v>
      </c>
      <c r="T271" s="12"/>
      <c r="U271" s="11">
        <v>-56250</v>
      </c>
    </row>
    <row r="272" spans="1:21" ht="17.25" outlineLevel="2" thickBot="1">
      <c r="A272" s="14">
        <v>-1246</v>
      </c>
      <c r="B272" s="12"/>
      <c r="C272" s="14">
        <v>-855</v>
      </c>
      <c r="D272" s="12"/>
      <c r="E272" s="14">
        <f>A272-C272</f>
        <v>-391</v>
      </c>
      <c r="F272" s="12"/>
      <c r="G272" s="7"/>
      <c r="H272" s="7"/>
      <c r="I272" s="7"/>
      <c r="J272" s="7" t="s">
        <v>274</v>
      </c>
      <c r="K272" s="7"/>
      <c r="L272" s="7"/>
      <c r="M272" s="7"/>
      <c r="N272" s="7"/>
      <c r="O272" s="14">
        <v>-29870</v>
      </c>
      <c r="P272" s="12"/>
      <c r="Q272" s="14">
        <v>-27630</v>
      </c>
      <c r="R272" s="12"/>
      <c r="S272" s="14">
        <f>O272-Q272</f>
        <v>-2240</v>
      </c>
      <c r="T272" s="12"/>
      <c r="U272" s="14">
        <v>-27630</v>
      </c>
    </row>
    <row r="273" spans="1:21" ht="17.25" outlineLevel="1" thickBot="1">
      <c r="A273" s="15">
        <f>ROUND(SUM(A262:A272),5)</f>
        <v>-13396</v>
      </c>
      <c r="B273" s="12"/>
      <c r="C273" s="15">
        <f>ROUND(SUM(C262:C272),5)</f>
        <v>-220</v>
      </c>
      <c r="D273" s="12"/>
      <c r="E273" s="15">
        <f>A273-C273</f>
        <v>-13176</v>
      </c>
      <c r="F273" s="12"/>
      <c r="G273" s="7"/>
      <c r="H273" s="7"/>
      <c r="I273" s="7" t="s">
        <v>275</v>
      </c>
      <c r="J273" s="7"/>
      <c r="K273" s="7"/>
      <c r="L273" s="7"/>
      <c r="M273" s="7"/>
      <c r="N273" s="7"/>
      <c r="O273" s="15">
        <f>ROUND(SUM(O262:O272),5)</f>
        <v>-113009</v>
      </c>
      <c r="P273" s="12"/>
      <c r="Q273" s="15">
        <f>ROUND(SUM(Q262:Q272),5)</f>
        <v>-42953</v>
      </c>
      <c r="R273" s="12"/>
      <c r="S273" s="15">
        <f>O273-Q273</f>
        <v>-70056</v>
      </c>
      <c r="T273" s="12"/>
      <c r="U273" s="15">
        <f>ROUND(SUM(U262:U272),5)</f>
        <v>-59713</v>
      </c>
    </row>
    <row r="274" spans="1:21" ht="30" customHeight="1" thickBot="1">
      <c r="A274" s="22">
        <f>ROUND(A234+A261-A273,5)</f>
        <v>13396</v>
      </c>
      <c r="B274" s="17"/>
      <c r="C274" s="22">
        <f>ROUND(C234+C261-C273,5)</f>
        <v>-205</v>
      </c>
      <c r="D274" s="17"/>
      <c r="E274" s="22">
        <f>A274-C274</f>
        <v>13601</v>
      </c>
      <c r="F274" s="17"/>
      <c r="G274" s="17"/>
      <c r="H274" s="17" t="s">
        <v>276</v>
      </c>
      <c r="I274" s="17"/>
      <c r="J274" s="17"/>
      <c r="K274" s="17"/>
      <c r="L274" s="17"/>
      <c r="M274" s="17"/>
      <c r="N274" s="17"/>
      <c r="O274" s="22">
        <f>ROUND(O234+O261-O273,5)</f>
        <v>68889</v>
      </c>
      <c r="P274" s="17"/>
      <c r="Q274" s="22">
        <f>ROUND(Q234+Q261-Q273,5)</f>
        <v>7320</v>
      </c>
      <c r="R274" s="17"/>
      <c r="S274" s="22">
        <f>O274-Q274</f>
        <v>61569</v>
      </c>
      <c r="T274" s="17"/>
      <c r="U274" s="22">
        <f>ROUND(U234+U261-U273,5)</f>
        <v>-4534</v>
      </c>
    </row>
    <row r="275" spans="1:21" ht="30" customHeight="1">
      <c r="A275" s="22">
        <f>ROUND(A233+A274,5)</f>
        <v>-22228</v>
      </c>
      <c r="B275" s="17"/>
      <c r="C275" s="22">
        <f>ROUND(C233+C274,5)</f>
        <v>-78848</v>
      </c>
      <c r="D275" s="17"/>
      <c r="E275" s="22">
        <f>A275-C275</f>
        <v>56620</v>
      </c>
      <c r="F275" s="17"/>
      <c r="G275" s="17" t="s">
        <v>277</v>
      </c>
      <c r="H275" s="17"/>
      <c r="I275" s="17"/>
      <c r="J275" s="17"/>
      <c r="K275" s="17"/>
      <c r="L275" s="17"/>
      <c r="M275" s="17"/>
      <c r="N275" s="17"/>
      <c r="O275" s="22">
        <f>ROUND(O233+O274,5)</f>
        <v>204076</v>
      </c>
      <c r="P275" s="17"/>
      <c r="Q275" s="22">
        <f>ROUND(Q233+Q274,5)</f>
        <v>-79637</v>
      </c>
      <c r="R275" s="17"/>
      <c r="S275" s="22">
        <f>O275-Q275</f>
        <v>283713</v>
      </c>
      <c r="T275" s="17"/>
      <c r="U275" s="22">
        <f>ROUND(U233+U274,5)</f>
        <v>-4534</v>
      </c>
    </row>
    <row r="276" spans="1:21" ht="17.25" outlineLevel="2" thickBot="1">
      <c r="A276" s="14"/>
      <c r="B276" s="12"/>
      <c r="C276" s="14"/>
      <c r="D276" s="12"/>
      <c r="E276" s="14"/>
      <c r="F276" s="12"/>
      <c r="G276" s="7"/>
      <c r="H276" s="7"/>
      <c r="I276" s="7"/>
      <c r="J276" s="7" t="s">
        <v>278</v>
      </c>
      <c r="K276" s="7"/>
      <c r="L276" s="7"/>
      <c r="M276" s="7"/>
      <c r="N276" s="7"/>
      <c r="O276" s="14">
        <v>-856442</v>
      </c>
      <c r="P276" s="12"/>
      <c r="Q276" s="14"/>
      <c r="R276" s="12"/>
      <c r="S276" s="14"/>
      <c r="T276" s="12"/>
      <c r="U276" s="14"/>
    </row>
    <row r="277" spans="1:21" ht="30" customHeight="1">
      <c r="A277" s="22">
        <f>A276+A275</f>
        <v>-22228</v>
      </c>
      <c r="B277" s="17"/>
      <c r="C277" s="22">
        <f>C276+C275</f>
        <v>-78848</v>
      </c>
      <c r="D277" s="17"/>
      <c r="E277" s="22">
        <f>A277-C277</f>
        <v>56620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22">
        <f>O276+O275</f>
        <v>-652366</v>
      </c>
      <c r="P277" s="17"/>
      <c r="Q277" s="22">
        <f>Q276+Q275</f>
        <v>-79637</v>
      </c>
      <c r="R277" s="17"/>
      <c r="S277" s="22">
        <f>O277-Q277</f>
        <v>-572729</v>
      </c>
      <c r="T277" s="17"/>
      <c r="U277" s="22">
        <v>-4534</v>
      </c>
    </row>
  </sheetData>
  <pageMargins left="0.1" right="0.1" top="0.75" bottom="0.35" header="0.25" footer="0.15"/>
  <pageSetup scale="75" orientation="landscape" r:id="rId1"/>
  <headerFooter>
    <oddHeader>&amp;L&amp;"Arial,Bold"&amp;8&amp;D
&amp;T&amp;C&amp;"Arial,Bold"&amp;12 Town of Dewey Beach
&amp;14 Actual vs. Budget
&amp;10 September 2015&amp;R&amp;"-,Bold"&amp;16&amp;KFF0000FINAL DRAFT</oddHeader>
    <oddFooter>&amp;R&amp;"Arial,Bold"&amp;8 Page &amp;P of &amp;N</oddFooter>
  </headerFooter>
  <rowBreaks count="1" manualBreakCount="1"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2015-10-08T20:15:23Z</cp:lastPrinted>
  <dcterms:created xsi:type="dcterms:W3CDTF">2015-09-14T16:56:38Z</dcterms:created>
  <dcterms:modified xsi:type="dcterms:W3CDTF">2015-11-18T19:36:08Z</dcterms:modified>
</cp:coreProperties>
</file>