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0920" windowHeight="10095"/>
  </bookViews>
  <sheets>
    <sheet name="Monthly Financial Summary Rpt" sheetId="1" r:id="rId1"/>
  </sheets>
  <calcPr calcId="125725"/>
</workbook>
</file>

<file path=xl/calcChain.xml><?xml version="1.0" encoding="utf-8"?>
<calcChain xmlns="http://schemas.openxmlformats.org/spreadsheetml/2006/main">
  <c r="K13" i="1"/>
  <c r="K47"/>
  <c r="B47"/>
  <c r="L41"/>
  <c r="L37"/>
  <c r="C37"/>
  <c r="L33"/>
  <c r="K33"/>
  <c r="L29"/>
  <c r="K29"/>
  <c r="L25"/>
  <c r="K25"/>
  <c r="K21"/>
  <c r="L13"/>
  <c r="L47"/>
  <c r="K41"/>
  <c r="K37"/>
  <c r="L21"/>
  <c r="B41"/>
  <c r="B25"/>
  <c r="B33"/>
  <c r="D43"/>
  <c r="M54"/>
  <c r="D54"/>
  <c r="K15"/>
  <c r="L15"/>
  <c r="L51" l="1"/>
  <c r="L52" s="1"/>
  <c r="L56" s="1"/>
  <c r="L57" s="1"/>
  <c r="K51"/>
  <c r="K52" s="1"/>
  <c r="K56" s="1"/>
  <c r="K57" s="1"/>
  <c r="B13"/>
  <c r="M11"/>
  <c r="M46"/>
  <c r="M49"/>
  <c r="M45"/>
  <c r="M43"/>
  <c r="M39"/>
  <c r="M36"/>
  <c r="M35"/>
  <c r="M31"/>
  <c r="M27"/>
  <c r="M23"/>
  <c r="M19"/>
  <c r="M18"/>
  <c r="M17"/>
  <c r="M10"/>
  <c r="M9"/>
  <c r="M8"/>
  <c r="M7"/>
  <c r="M6"/>
  <c r="D12"/>
  <c r="I47"/>
  <c r="H47"/>
  <c r="I41"/>
  <c r="H41"/>
  <c r="I37"/>
  <c r="H37"/>
  <c r="I33"/>
  <c r="H33"/>
  <c r="I29"/>
  <c r="H29"/>
  <c r="I25"/>
  <c r="H25"/>
  <c r="I21"/>
  <c r="H21"/>
  <c r="H15"/>
  <c r="I13"/>
  <c r="H13"/>
  <c r="M57" l="1"/>
  <c r="H51"/>
  <c r="M20"/>
  <c r="M21" s="1"/>
  <c r="M24"/>
  <c r="M25" s="1"/>
  <c r="M47"/>
  <c r="M32"/>
  <c r="M33" s="1"/>
  <c r="M37"/>
  <c r="I51"/>
  <c r="D32"/>
  <c r="C29"/>
  <c r="B29"/>
  <c r="D24"/>
  <c r="J49"/>
  <c r="D49"/>
  <c r="J46"/>
  <c r="J45"/>
  <c r="J43"/>
  <c r="J40"/>
  <c r="J39"/>
  <c r="J36"/>
  <c r="J35"/>
  <c r="J32"/>
  <c r="J31"/>
  <c r="J28"/>
  <c r="J27"/>
  <c r="J24"/>
  <c r="J23"/>
  <c r="J20"/>
  <c r="J19"/>
  <c r="J18"/>
  <c r="J17"/>
  <c r="J12"/>
  <c r="J11"/>
  <c r="J10"/>
  <c r="J9"/>
  <c r="J8"/>
  <c r="J7"/>
  <c r="J6"/>
  <c r="B15"/>
  <c r="D40"/>
  <c r="D36"/>
  <c r="D46"/>
  <c r="D45"/>
  <c r="D39"/>
  <c r="D35"/>
  <c r="D31"/>
  <c r="D27"/>
  <c r="D23"/>
  <c r="D20"/>
  <c r="D19"/>
  <c r="D18"/>
  <c r="D17"/>
  <c r="D11"/>
  <c r="D10"/>
  <c r="D9"/>
  <c r="D8"/>
  <c r="D7"/>
  <c r="D6"/>
  <c r="I52" l="1"/>
  <c r="D28"/>
  <c r="D29" s="1"/>
  <c r="J29"/>
  <c r="J33"/>
  <c r="J37"/>
  <c r="J41"/>
  <c r="J47"/>
  <c r="D47"/>
  <c r="C47"/>
  <c r="D41"/>
  <c r="C41"/>
  <c r="D37"/>
  <c r="B37"/>
  <c r="D33"/>
  <c r="C33"/>
  <c r="J25"/>
  <c r="D25"/>
  <c r="C25"/>
  <c r="J21"/>
  <c r="D21"/>
  <c r="C21"/>
  <c r="B21"/>
  <c r="J13"/>
  <c r="H52"/>
  <c r="D13"/>
  <c r="C13"/>
  <c r="C51" l="1"/>
  <c r="C52" s="1"/>
  <c r="C56" s="1"/>
  <c r="C57" s="1"/>
  <c r="B51"/>
  <c r="B52" s="1"/>
  <c r="B56" l="1"/>
  <c r="D56" s="1"/>
  <c r="D51"/>
  <c r="D52" s="1"/>
  <c r="J52"/>
  <c r="J51"/>
  <c r="M12"/>
  <c r="M13" s="1"/>
  <c r="M28"/>
  <c r="M29" s="1"/>
  <c r="M40"/>
  <c r="M41" s="1"/>
  <c r="B57" l="1"/>
  <c r="D57" s="1"/>
  <c r="M56"/>
  <c r="M51" l="1"/>
  <c r="M52" s="1"/>
</calcChain>
</file>

<file path=xl/sharedStrings.xml><?xml version="1.0" encoding="utf-8"?>
<sst xmlns="http://schemas.openxmlformats.org/spreadsheetml/2006/main" count="60" uniqueCount="49">
  <si>
    <t>Budget</t>
  </si>
  <si>
    <t>$OverBud</t>
  </si>
  <si>
    <t>Income</t>
  </si>
  <si>
    <t>Transfer Tax</t>
  </si>
  <si>
    <t>Accommodation Tax</t>
  </si>
  <si>
    <t>Business Licenses</t>
  </si>
  <si>
    <t>Parking Permits</t>
  </si>
  <si>
    <t>Parking Meters</t>
  </si>
  <si>
    <t>Total Fines</t>
  </si>
  <si>
    <t>All Other Revenue</t>
  </si>
  <si>
    <t>Total Income</t>
  </si>
  <si>
    <t>Expenses</t>
  </si>
  <si>
    <t>Lawsuit Legal Fees</t>
  </si>
  <si>
    <t>Legal Fees-Regular</t>
  </si>
  <si>
    <t>Admin Payroll &amp; HR</t>
  </si>
  <si>
    <t>Other Admin Expenses</t>
  </si>
  <si>
    <t>Total Admin Operating</t>
  </si>
  <si>
    <t>Police Payroll &amp; HR</t>
  </si>
  <si>
    <t>All Other Police</t>
  </si>
  <si>
    <t>Total Police Operating</t>
  </si>
  <si>
    <t>Street&amp;Hwy Payroll &amp; HR</t>
  </si>
  <si>
    <t>All Other Street &amp; Hwy</t>
  </si>
  <si>
    <t>Total Street &amp; Hwy Operating</t>
  </si>
  <si>
    <t>Alderman Court Payroll &amp; HR</t>
  </si>
  <si>
    <t>All  Other Court</t>
  </si>
  <si>
    <t>Total Alderman Operating</t>
  </si>
  <si>
    <t>Lifeguards Payroll &amp; HR</t>
  </si>
  <si>
    <t>All Other Lifequard</t>
  </si>
  <si>
    <t>Total Lifeguard Operating</t>
  </si>
  <si>
    <t>Code Enf. Payroll &amp; HR</t>
  </si>
  <si>
    <t>All Other Code Enf.</t>
  </si>
  <si>
    <t>Total Code Enf. Operating</t>
  </si>
  <si>
    <t>Seasonal PD Payroll &amp; HR</t>
  </si>
  <si>
    <t>All Other Seasonal Police</t>
  </si>
  <si>
    <t>Total Seasonal PD Operating</t>
  </si>
  <si>
    <t>Total Expense</t>
  </si>
  <si>
    <t>Net Income</t>
  </si>
  <si>
    <t>Life Saving Station</t>
  </si>
  <si>
    <t>Town Operating</t>
  </si>
  <si>
    <t>YTD Budget</t>
  </si>
  <si>
    <t xml:space="preserve"> </t>
  </si>
  <si>
    <t>April 2014</t>
  </si>
  <si>
    <t>Below-the-Line Totals</t>
  </si>
  <si>
    <t>Total Net Income</t>
  </si>
  <si>
    <t xml:space="preserve">Total Net Income w/Property </t>
  </si>
  <si>
    <t>Financial Summary: January 2016</t>
  </si>
  <si>
    <t>Jan. 2016</t>
  </si>
  <si>
    <t>Ytd Apr-Jan. 2016</t>
  </si>
  <si>
    <t>Ytd Apr-Jan. 2016 Budget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</si>
</sst>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16" fontId="3" fillId="0" borderId="0" xfId="0" quotePrefix="1" applyNumberFormat="1" applyFont="1" applyAlignment="1">
      <alignment horizontal="center"/>
    </xf>
    <xf numFmtId="0" fontId="3" fillId="0" borderId="0" xfId="0" applyFont="1"/>
    <xf numFmtId="0" fontId="1" fillId="0" borderId="1" xfId="0" applyFont="1" applyBorder="1"/>
    <xf numFmtId="0" fontId="1" fillId="0" borderId="0" xfId="0" applyFont="1"/>
    <xf numFmtId="0" fontId="3" fillId="0" borderId="0" xfId="0" applyFont="1" applyAlignment="1">
      <alignment horizontal="center"/>
    </xf>
    <xf numFmtId="0" fontId="2" fillId="2" borderId="0" xfId="0" applyFont="1" applyFill="1"/>
    <xf numFmtId="0" fontId="4" fillId="0" borderId="0" xfId="0" applyFont="1"/>
    <xf numFmtId="3" fontId="0" fillId="0" borderId="2" xfId="0" applyNumberFormat="1" applyBorder="1"/>
    <xf numFmtId="3" fontId="2" fillId="2" borderId="2" xfId="0" applyNumberFormat="1" applyFont="1" applyFill="1" applyBorder="1"/>
    <xf numFmtId="3" fontId="4" fillId="3" borderId="2" xfId="0" applyNumberFormat="1" applyFont="1" applyFill="1" applyBorder="1"/>
    <xf numFmtId="3" fontId="0" fillId="0" borderId="0" xfId="0" applyNumberFormat="1"/>
    <xf numFmtId="0" fontId="5" fillId="0" borderId="0" xfId="0" applyFont="1"/>
    <xf numFmtId="0" fontId="6" fillId="0" borderId="0" xfId="0" applyFont="1"/>
    <xf numFmtId="0" fontId="7" fillId="0" borderId="0" xfId="0" applyFont="1"/>
    <xf numFmtId="16" fontId="3" fillId="0" borderId="0" xfId="0" quotePrefix="1" applyNumberFormat="1" applyFont="1"/>
    <xf numFmtId="3" fontId="2" fillId="4" borderId="2" xfId="0" applyNumberFormat="1" applyFont="1" applyFill="1" applyBorder="1"/>
    <xf numFmtId="0" fontId="2" fillId="4" borderId="0" xfId="0" applyFont="1" applyFill="1"/>
    <xf numFmtId="3" fontId="2" fillId="5" borderId="2" xfId="0" applyNumberFormat="1" applyFont="1" applyFill="1" applyBorder="1"/>
    <xf numFmtId="0" fontId="2" fillId="5" borderId="0" xfId="0" applyFont="1" applyFill="1"/>
    <xf numFmtId="0" fontId="8" fillId="0" borderId="0" xfId="0" applyFont="1"/>
    <xf numFmtId="16" fontId="1" fillId="0" borderId="0" xfId="0" quotePrefix="1" applyNumberFormat="1" applyFont="1" applyAlignment="1">
      <alignment horizontal="center" wrapText="1"/>
    </xf>
    <xf numFmtId="0" fontId="4" fillId="5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tabSelected="1" workbookViewId="0">
      <selection activeCell="B3" sqref="B3"/>
    </sheetView>
  </sheetViews>
  <sheetFormatPr defaultRowHeight="15"/>
  <cols>
    <col min="1" max="1" width="2.7109375" customWidth="1"/>
    <col min="2" max="4" width="11.42578125" bestFit="1" customWidth="1"/>
    <col min="5" max="5" width="2.28515625" customWidth="1"/>
    <col min="6" max="6" width="30.7109375" bestFit="1" customWidth="1"/>
    <col min="7" max="7" width="2.28515625" customWidth="1"/>
    <col min="8" max="8" width="19.7109375" hidden="1" customWidth="1"/>
    <col min="9" max="10" width="13.7109375" hidden="1" customWidth="1"/>
    <col min="11" max="12" width="12.7109375" bestFit="1" customWidth="1"/>
    <col min="13" max="13" width="11.42578125" bestFit="1" customWidth="1"/>
  </cols>
  <sheetData>
    <row r="1" spans="2:13" ht="23.25" customHeight="1"/>
    <row r="2" spans="2:13" s="1" customFormat="1" ht="26.25">
      <c r="B2" s="1" t="s">
        <v>45</v>
      </c>
      <c r="H2" s="15" t="s">
        <v>40</v>
      </c>
      <c r="I2" s="14"/>
      <c r="L2" s="21" t="s">
        <v>40</v>
      </c>
    </row>
    <row r="3" spans="2:13" ht="13.5" customHeight="1">
      <c r="B3" s="13"/>
      <c r="K3" s="13"/>
    </row>
    <row r="4" spans="2:13" s="5" customFormat="1" ht="30">
      <c r="B4" s="2" t="s">
        <v>46</v>
      </c>
      <c r="C4" s="3" t="s">
        <v>0</v>
      </c>
      <c r="D4" s="4" t="s">
        <v>1</v>
      </c>
      <c r="F4" s="6" t="s">
        <v>2</v>
      </c>
      <c r="H4" s="16" t="s">
        <v>41</v>
      </c>
      <c r="I4" s="3" t="s">
        <v>39</v>
      </c>
      <c r="J4" s="3" t="s">
        <v>1</v>
      </c>
      <c r="K4" s="22" t="s">
        <v>47</v>
      </c>
      <c r="L4" s="22" t="s">
        <v>48</v>
      </c>
      <c r="M4" s="4" t="s">
        <v>1</v>
      </c>
    </row>
    <row r="5" spans="2:13" ht="6" customHeight="1">
      <c r="K5" t="s">
        <v>40</v>
      </c>
    </row>
    <row r="6" spans="2:13">
      <c r="B6" s="9">
        <v>70224</v>
      </c>
      <c r="C6" s="9">
        <v>11658</v>
      </c>
      <c r="D6" s="9">
        <f>B6-C6</f>
        <v>58566</v>
      </c>
      <c r="F6" t="s">
        <v>3</v>
      </c>
      <c r="G6" t="s">
        <v>40</v>
      </c>
      <c r="H6" s="9"/>
      <c r="I6" s="9"/>
      <c r="J6" s="9">
        <f>H6-I6</f>
        <v>0</v>
      </c>
      <c r="K6" s="9">
        <v>510692</v>
      </c>
      <c r="L6" s="9">
        <v>244253</v>
      </c>
      <c r="M6" s="9">
        <f>K6-L6</f>
        <v>266439</v>
      </c>
    </row>
    <row r="7" spans="2:13">
      <c r="B7" s="9">
        <v>1562</v>
      </c>
      <c r="C7" s="9">
        <v>1443</v>
      </c>
      <c r="D7" s="9">
        <f t="shared" ref="D7:D11" si="0">B7-C7</f>
        <v>119</v>
      </c>
      <c r="F7" t="s">
        <v>4</v>
      </c>
      <c r="H7" s="9"/>
      <c r="I7" s="9"/>
      <c r="J7" s="9">
        <f t="shared" ref="J7:J12" si="1">H7-I7</f>
        <v>0</v>
      </c>
      <c r="K7" s="9">
        <v>465032</v>
      </c>
      <c r="L7" s="9">
        <v>411416</v>
      </c>
      <c r="M7" s="9">
        <f t="shared" ref="M7:M11" si="2">K7-L7</f>
        <v>53616</v>
      </c>
    </row>
    <row r="8" spans="2:13" ht="36.75" customHeight="1">
      <c r="B8" s="9">
        <v>436</v>
      </c>
      <c r="C8" s="9">
        <v>1965</v>
      </c>
      <c r="D8" s="9">
        <f t="shared" si="0"/>
        <v>-1529</v>
      </c>
      <c r="F8" t="s">
        <v>5</v>
      </c>
      <c r="H8" s="9"/>
      <c r="I8" s="9"/>
      <c r="J8" s="9">
        <f t="shared" si="1"/>
        <v>0</v>
      </c>
      <c r="K8" s="9">
        <v>179392</v>
      </c>
      <c r="L8" s="9">
        <v>175417</v>
      </c>
      <c r="M8" s="9">
        <f t="shared" si="2"/>
        <v>3975</v>
      </c>
    </row>
    <row r="9" spans="2:13">
      <c r="B9" s="9">
        <v>0</v>
      </c>
      <c r="C9" s="9">
        <v>0</v>
      </c>
      <c r="D9" s="9">
        <f t="shared" si="0"/>
        <v>0</v>
      </c>
      <c r="F9" t="s">
        <v>6</v>
      </c>
      <c r="H9" s="9"/>
      <c r="I9" s="9"/>
      <c r="J9" s="9">
        <f t="shared" si="1"/>
        <v>0</v>
      </c>
      <c r="K9" s="9">
        <v>567523</v>
      </c>
      <c r="L9" s="9">
        <v>525000</v>
      </c>
      <c r="M9" s="9">
        <f t="shared" si="2"/>
        <v>42523</v>
      </c>
    </row>
    <row r="10" spans="2:13">
      <c r="B10" s="9">
        <v>0</v>
      </c>
      <c r="C10" s="9">
        <v>0</v>
      </c>
      <c r="D10" s="9">
        <f t="shared" si="0"/>
        <v>0</v>
      </c>
      <c r="F10" t="s">
        <v>7</v>
      </c>
      <c r="H10" s="9"/>
      <c r="I10" s="9"/>
      <c r="J10" s="9">
        <f t="shared" si="1"/>
        <v>0</v>
      </c>
      <c r="K10" s="9">
        <v>228941</v>
      </c>
      <c r="L10" s="9">
        <v>190000</v>
      </c>
      <c r="M10" s="9">
        <f t="shared" si="2"/>
        <v>38941</v>
      </c>
    </row>
    <row r="11" spans="2:13">
      <c r="B11" s="9">
        <v>13394</v>
      </c>
      <c r="C11" s="9">
        <v>17740</v>
      </c>
      <c r="D11" s="9">
        <f t="shared" si="0"/>
        <v>-4346</v>
      </c>
      <c r="F11" t="s">
        <v>8</v>
      </c>
      <c r="H11" s="9"/>
      <c r="I11" s="9"/>
      <c r="J11" s="9">
        <f t="shared" si="1"/>
        <v>0</v>
      </c>
      <c r="K11" s="9">
        <v>388794</v>
      </c>
      <c r="L11" s="9">
        <v>443430</v>
      </c>
      <c r="M11" s="9">
        <f t="shared" si="2"/>
        <v>-54636</v>
      </c>
    </row>
    <row r="12" spans="2:13">
      <c r="B12" s="9">
        <v>34637</v>
      </c>
      <c r="C12" s="9">
        <v>37312</v>
      </c>
      <c r="D12" s="9">
        <f>B12-C12</f>
        <v>-2675</v>
      </c>
      <c r="F12" t="s">
        <v>9</v>
      </c>
      <c r="H12" s="9"/>
      <c r="I12" s="9"/>
      <c r="J12" s="9">
        <f t="shared" si="1"/>
        <v>0</v>
      </c>
      <c r="K12" s="9">
        <v>426322</v>
      </c>
      <c r="L12" s="9">
        <v>477228</v>
      </c>
      <c r="M12" s="9">
        <f>K12-L12</f>
        <v>-50906</v>
      </c>
    </row>
    <row r="13" spans="2:13" ht="18.75">
      <c r="B13" s="10">
        <f>SUM(B6:B12)</f>
        <v>120253</v>
      </c>
      <c r="C13" s="10">
        <f t="shared" ref="C13:D13" si="3">SUM(C6:C12)</f>
        <v>70118</v>
      </c>
      <c r="D13" s="10">
        <f t="shared" si="3"/>
        <v>50135</v>
      </c>
      <c r="E13" s="7"/>
      <c r="F13" s="7" t="s">
        <v>10</v>
      </c>
      <c r="G13" s="7"/>
      <c r="H13" s="10">
        <f>SUM(H6:H12)</f>
        <v>0</v>
      </c>
      <c r="I13" s="10">
        <f t="shared" ref="I13" si="4">SUM(I6:I12)</f>
        <v>0</v>
      </c>
      <c r="J13" s="10">
        <f t="shared" ref="J13" si="5">SUM(J6:J12)</f>
        <v>0</v>
      </c>
      <c r="K13" s="10">
        <f>SUM(K6:K12)</f>
        <v>2766696</v>
      </c>
      <c r="L13" s="10">
        <f t="shared" ref="L13" si="6">SUM(L6:L12)</f>
        <v>2466744</v>
      </c>
      <c r="M13" s="10">
        <f t="shared" ref="M13" si="7">SUM(M6:M12)</f>
        <v>299952</v>
      </c>
    </row>
    <row r="14" spans="2:13" ht="13.5" customHeight="1"/>
    <row r="15" spans="2:13" s="5" customFormat="1" ht="30">
      <c r="B15" s="2" t="str">
        <f>B4</f>
        <v>Jan. 2016</v>
      </c>
      <c r="C15" s="3" t="s">
        <v>0</v>
      </c>
      <c r="D15" s="4" t="s">
        <v>1</v>
      </c>
      <c r="F15" s="6" t="s">
        <v>11</v>
      </c>
      <c r="H15" s="2" t="str">
        <f>H4</f>
        <v>April 2014</v>
      </c>
      <c r="I15" s="3" t="s">
        <v>0</v>
      </c>
      <c r="J15" s="3" t="s">
        <v>1</v>
      </c>
      <c r="K15" s="22" t="str">
        <f>K4</f>
        <v>Ytd Apr-Jan. 2016</v>
      </c>
      <c r="L15" s="22" t="str">
        <f>L4</f>
        <v>Ytd Apr-Jan. 2016 Budget</v>
      </c>
      <c r="M15" s="4" t="s">
        <v>1</v>
      </c>
    </row>
    <row r="16" spans="2:13" ht="9" customHeight="1"/>
    <row r="17" spans="1:13">
      <c r="B17" s="9">
        <v>0</v>
      </c>
      <c r="C17" s="9">
        <v>4185</v>
      </c>
      <c r="D17" s="9">
        <f t="shared" ref="D17:D20" si="8">B17-C17</f>
        <v>-4185</v>
      </c>
      <c r="F17" t="s">
        <v>12</v>
      </c>
      <c r="H17" s="9"/>
      <c r="I17" s="9"/>
      <c r="J17" s="9">
        <f t="shared" ref="J17:J20" si="9">H17-I17</f>
        <v>0</v>
      </c>
      <c r="K17" s="9">
        <v>63529</v>
      </c>
      <c r="L17" s="9">
        <v>56665</v>
      </c>
      <c r="M17" s="9">
        <f t="shared" ref="M17:M20" si="10">K17-L17</f>
        <v>6864</v>
      </c>
    </row>
    <row r="18" spans="1:13">
      <c r="B18" s="9">
        <v>0</v>
      </c>
      <c r="C18" s="9">
        <v>6250</v>
      </c>
      <c r="D18" s="9">
        <f t="shared" si="8"/>
        <v>-6250</v>
      </c>
      <c r="F18" t="s">
        <v>13</v>
      </c>
      <c r="H18" s="9"/>
      <c r="I18" s="9"/>
      <c r="J18" s="9">
        <f t="shared" si="9"/>
        <v>0</v>
      </c>
      <c r="K18" s="9">
        <v>87394</v>
      </c>
      <c r="L18" s="9">
        <v>62500</v>
      </c>
      <c r="M18" s="9">
        <f t="shared" si="10"/>
        <v>24894</v>
      </c>
    </row>
    <row r="19" spans="1:13">
      <c r="B19" s="9">
        <v>22694</v>
      </c>
      <c r="C19" s="9">
        <v>22386</v>
      </c>
      <c r="D19" s="9">
        <f t="shared" si="8"/>
        <v>308</v>
      </c>
      <c r="F19" t="s">
        <v>14</v>
      </c>
      <c r="H19" s="9"/>
      <c r="I19" s="9"/>
      <c r="J19" s="9">
        <f t="shared" si="9"/>
        <v>0</v>
      </c>
      <c r="K19" s="9">
        <v>247068</v>
      </c>
      <c r="L19" s="9">
        <v>230540</v>
      </c>
      <c r="M19" s="9">
        <f t="shared" si="10"/>
        <v>16528</v>
      </c>
    </row>
    <row r="20" spans="1:13">
      <c r="B20" s="9">
        <v>14397</v>
      </c>
      <c r="C20" s="9">
        <v>21743</v>
      </c>
      <c r="D20" s="9">
        <f t="shared" si="8"/>
        <v>-7346</v>
      </c>
      <c r="F20" t="s">
        <v>15</v>
      </c>
      <c r="H20" s="9"/>
      <c r="I20" s="9"/>
      <c r="J20" s="9">
        <f t="shared" si="9"/>
        <v>0</v>
      </c>
      <c r="K20" s="9">
        <v>267812</v>
      </c>
      <c r="L20" s="9">
        <v>251061</v>
      </c>
      <c r="M20" s="9">
        <f t="shared" si="10"/>
        <v>16751</v>
      </c>
    </row>
    <row r="21" spans="1:13" s="8" customFormat="1" ht="15.75">
      <c r="B21" s="11">
        <f>SUM(B17:B20)</f>
        <v>37091</v>
      </c>
      <c r="C21" s="11">
        <f t="shared" ref="C21:D21" si="11">SUM(C17:C20)</f>
        <v>54564</v>
      </c>
      <c r="D21" s="11">
        <f t="shared" si="11"/>
        <v>-17473</v>
      </c>
      <c r="F21" s="8" t="s">
        <v>16</v>
      </c>
      <c r="H21" s="11">
        <f>SUM(H17:H20)</f>
        <v>0</v>
      </c>
      <c r="I21" s="11">
        <f t="shared" ref="I21" si="12">SUM(I17:I20)</f>
        <v>0</v>
      </c>
      <c r="J21" s="11">
        <f t="shared" ref="J21" si="13">SUM(J17:J20)</f>
        <v>0</v>
      </c>
      <c r="K21" s="11">
        <f>SUM(K17:K20)</f>
        <v>665803</v>
      </c>
      <c r="L21" s="11">
        <f t="shared" ref="L21" si="14">SUM(L17:L20)</f>
        <v>600766</v>
      </c>
      <c r="M21" s="11">
        <f t="shared" ref="M21" si="15">SUM(M17:M20)</f>
        <v>65037</v>
      </c>
    </row>
    <row r="22" spans="1:13" ht="12" customHeight="1">
      <c r="H22" s="12"/>
      <c r="I22" s="12"/>
      <c r="J22" s="12"/>
    </row>
    <row r="23" spans="1:13">
      <c r="B23" s="9">
        <v>62815</v>
      </c>
      <c r="C23" s="9">
        <v>50992</v>
      </c>
      <c r="D23" s="9">
        <f t="shared" ref="D23:D24" si="16">B23-C23</f>
        <v>11823</v>
      </c>
      <c r="F23" t="s">
        <v>17</v>
      </c>
      <c r="H23" s="9"/>
      <c r="I23" s="9"/>
      <c r="J23" s="9">
        <f t="shared" ref="J23:J24" si="17">H23-I23</f>
        <v>0</v>
      </c>
      <c r="K23" s="9">
        <v>632289</v>
      </c>
      <c r="L23" s="9">
        <v>689645</v>
      </c>
      <c r="M23" s="9">
        <f t="shared" ref="M23:M24" si="18">K23-L23</f>
        <v>-57356</v>
      </c>
    </row>
    <row r="24" spans="1:13">
      <c r="B24" s="9">
        <v>21118</v>
      </c>
      <c r="C24" s="9">
        <v>14010</v>
      </c>
      <c r="D24" s="9">
        <f t="shared" si="16"/>
        <v>7108</v>
      </c>
      <c r="F24" t="s">
        <v>18</v>
      </c>
      <c r="H24" s="9"/>
      <c r="I24" s="9"/>
      <c r="J24" s="9">
        <f t="shared" si="17"/>
        <v>0</v>
      </c>
      <c r="K24" s="9">
        <v>254517</v>
      </c>
      <c r="L24" s="9">
        <v>219563</v>
      </c>
      <c r="M24" s="9">
        <f t="shared" si="18"/>
        <v>34954</v>
      </c>
    </row>
    <row r="25" spans="1:13" s="8" customFormat="1" ht="15.75">
      <c r="B25" s="11">
        <f t="shared" ref="B25:D25" si="19">B24+B23</f>
        <v>83933</v>
      </c>
      <c r="C25" s="11">
        <f t="shared" si="19"/>
        <v>65002</v>
      </c>
      <c r="D25" s="11">
        <f t="shared" si="19"/>
        <v>18931</v>
      </c>
      <c r="F25" s="8" t="s">
        <v>19</v>
      </c>
      <c r="H25" s="11">
        <f>H24+H23</f>
        <v>0</v>
      </c>
      <c r="I25" s="11">
        <f t="shared" ref="I25" si="20">I24+I23</f>
        <v>0</v>
      </c>
      <c r="J25" s="11">
        <f t="shared" ref="J25:L25" si="21">J24+J23</f>
        <v>0</v>
      </c>
      <c r="K25" s="11">
        <f t="shared" si="21"/>
        <v>886806</v>
      </c>
      <c r="L25" s="11">
        <f t="shared" si="21"/>
        <v>909208</v>
      </c>
      <c r="M25" s="11">
        <f t="shared" ref="M25" si="22">M24+M23</f>
        <v>-22402</v>
      </c>
    </row>
    <row r="26" spans="1:13" ht="12" customHeight="1">
      <c r="H26" s="12"/>
      <c r="I26" s="12"/>
      <c r="J26" s="12"/>
    </row>
    <row r="27" spans="1:13">
      <c r="A27" t="s">
        <v>40</v>
      </c>
      <c r="B27" s="9">
        <v>4875</v>
      </c>
      <c r="C27" s="9">
        <v>5141</v>
      </c>
      <c r="D27" s="9">
        <f t="shared" ref="D27:D28" si="23">B27-C27</f>
        <v>-266</v>
      </c>
      <c r="F27" t="s">
        <v>20</v>
      </c>
      <c r="H27" s="9"/>
      <c r="I27" s="9"/>
      <c r="J27" s="9">
        <f t="shared" ref="J27:J28" si="24">H27-I27</f>
        <v>0</v>
      </c>
      <c r="K27" s="9">
        <v>65743</v>
      </c>
      <c r="L27" s="9">
        <v>61120</v>
      </c>
      <c r="M27" s="9">
        <f t="shared" ref="M27:M28" si="25">K27-L27</f>
        <v>4623</v>
      </c>
    </row>
    <row r="28" spans="1:13">
      <c r="B28" s="9">
        <v>2664</v>
      </c>
      <c r="C28" s="9">
        <v>1423</v>
      </c>
      <c r="D28" s="9">
        <f t="shared" si="23"/>
        <v>1241</v>
      </c>
      <c r="F28" t="s">
        <v>21</v>
      </c>
      <c r="H28" s="9"/>
      <c r="I28" s="9"/>
      <c r="J28" s="9">
        <f t="shared" si="24"/>
        <v>0</v>
      </c>
      <c r="K28" s="9">
        <v>36981</v>
      </c>
      <c r="L28" s="9">
        <v>34295</v>
      </c>
      <c r="M28" s="9">
        <f t="shared" si="25"/>
        <v>2686</v>
      </c>
    </row>
    <row r="29" spans="1:13" s="8" customFormat="1" ht="15.75">
      <c r="B29" s="11">
        <f>SUM(B27:B28)</f>
        <v>7539</v>
      </c>
      <c r="C29" s="11">
        <f>SUM(C27:C28)</f>
        <v>6564</v>
      </c>
      <c r="D29" s="11">
        <f>D28+D27</f>
        <v>975</v>
      </c>
      <c r="F29" s="8" t="s">
        <v>22</v>
      </c>
      <c r="H29" s="11">
        <f>SUM(H27:H28)</f>
        <v>0</v>
      </c>
      <c r="I29" s="11">
        <f>SUM(I27:I28)</f>
        <v>0</v>
      </c>
      <c r="J29" s="11">
        <f>J28+J27</f>
        <v>0</v>
      </c>
      <c r="K29" s="11">
        <f>SUM(K27:K28)</f>
        <v>102724</v>
      </c>
      <c r="L29" s="11">
        <f>SUM(L27:L28)</f>
        <v>95415</v>
      </c>
      <c r="M29" s="11">
        <f>M28+M27</f>
        <v>7309</v>
      </c>
    </row>
    <row r="30" spans="1:13" ht="12" customHeight="1">
      <c r="H30" s="12"/>
      <c r="I30" s="12"/>
      <c r="J30" s="12"/>
    </row>
    <row r="31" spans="1:13">
      <c r="B31" s="9">
        <v>3322</v>
      </c>
      <c r="C31" s="9">
        <v>3389</v>
      </c>
      <c r="D31" s="9">
        <f t="shared" ref="D31:D32" si="26">B31-C31</f>
        <v>-67</v>
      </c>
      <c r="F31" t="s">
        <v>23</v>
      </c>
      <c r="H31" s="9"/>
      <c r="I31" s="9"/>
      <c r="J31" s="9">
        <f t="shared" ref="J31:J32" si="27">H31-I31</f>
        <v>0</v>
      </c>
      <c r="K31" s="9">
        <v>45233</v>
      </c>
      <c r="L31" s="9">
        <v>47733</v>
      </c>
      <c r="M31" s="9">
        <f t="shared" ref="M31:M32" si="28">K31-L31</f>
        <v>-2500</v>
      </c>
    </row>
    <row r="32" spans="1:13">
      <c r="B32" s="9">
        <v>169</v>
      </c>
      <c r="C32" s="9">
        <v>601</v>
      </c>
      <c r="D32" s="9">
        <f t="shared" si="26"/>
        <v>-432</v>
      </c>
      <c r="F32" t="s">
        <v>24</v>
      </c>
      <c r="H32" s="9"/>
      <c r="I32" s="9"/>
      <c r="J32" s="9">
        <f t="shared" si="27"/>
        <v>0</v>
      </c>
      <c r="K32" s="9">
        <v>2451</v>
      </c>
      <c r="L32" s="9">
        <v>4372</v>
      </c>
      <c r="M32" s="9">
        <f t="shared" si="28"/>
        <v>-1921</v>
      </c>
    </row>
    <row r="33" spans="2:13" s="8" customFormat="1" ht="15.75">
      <c r="B33" s="11">
        <f t="shared" ref="B33:C33" si="29">B32+B31</f>
        <v>3491</v>
      </c>
      <c r="C33" s="11">
        <f t="shared" si="29"/>
        <v>3990</v>
      </c>
      <c r="D33" s="11">
        <f t="shared" ref="D33" si="30">D32+D31</f>
        <v>-499</v>
      </c>
      <c r="F33" s="8" t="s">
        <v>25</v>
      </c>
      <c r="H33" s="11">
        <f>H32+H31</f>
        <v>0</v>
      </c>
      <c r="I33" s="11">
        <f t="shared" ref="I33" si="31">I32+I31</f>
        <v>0</v>
      </c>
      <c r="J33" s="11">
        <f t="shared" ref="J33:L33" si="32">J32+J31</f>
        <v>0</v>
      </c>
      <c r="K33" s="11">
        <f t="shared" si="32"/>
        <v>47684</v>
      </c>
      <c r="L33" s="11">
        <f t="shared" si="32"/>
        <v>52105</v>
      </c>
      <c r="M33" s="11">
        <f t="shared" ref="M33" si="33">M32+M31</f>
        <v>-4421</v>
      </c>
    </row>
    <row r="34" spans="2:13" ht="12" customHeight="1">
      <c r="H34" s="12"/>
      <c r="I34" s="12"/>
      <c r="J34" s="12"/>
    </row>
    <row r="35" spans="2:13">
      <c r="B35" s="9">
        <v>350</v>
      </c>
      <c r="C35" s="9">
        <v>1194</v>
      </c>
      <c r="D35" s="9">
        <f t="shared" ref="D35:D36" si="34">B35-C35</f>
        <v>-844</v>
      </c>
      <c r="F35" t="s">
        <v>26</v>
      </c>
      <c r="H35" s="9"/>
      <c r="I35" s="9"/>
      <c r="J35" s="9">
        <f t="shared" ref="J35:J36" si="35">H35-I35</f>
        <v>0</v>
      </c>
      <c r="K35" s="9">
        <v>323306</v>
      </c>
      <c r="L35" s="9">
        <v>302192</v>
      </c>
      <c r="M35" s="9">
        <f t="shared" ref="M35:M36" si="36">K35-L35</f>
        <v>21114</v>
      </c>
    </row>
    <row r="36" spans="2:13">
      <c r="B36" s="9">
        <v>376</v>
      </c>
      <c r="C36" s="9">
        <v>980</v>
      </c>
      <c r="D36" s="9">
        <f t="shared" si="34"/>
        <v>-604</v>
      </c>
      <c r="F36" t="s">
        <v>27</v>
      </c>
      <c r="H36" s="9"/>
      <c r="I36" s="9"/>
      <c r="J36" s="9">
        <f t="shared" si="35"/>
        <v>0</v>
      </c>
      <c r="K36" s="9">
        <v>24084</v>
      </c>
      <c r="L36" s="9">
        <v>24056</v>
      </c>
      <c r="M36" s="9">
        <f t="shared" si="36"/>
        <v>28</v>
      </c>
    </row>
    <row r="37" spans="2:13" s="8" customFormat="1" ht="15.75">
      <c r="B37" s="11">
        <f>B36+B35</f>
        <v>726</v>
      </c>
      <c r="C37" s="11">
        <f>C36+C35</f>
        <v>2174</v>
      </c>
      <c r="D37" s="11">
        <f t="shared" ref="D37" si="37">D36+D35</f>
        <v>-1448</v>
      </c>
      <c r="F37" s="8" t="s">
        <v>28</v>
      </c>
      <c r="H37" s="11">
        <f>H36+H35</f>
        <v>0</v>
      </c>
      <c r="I37" s="11">
        <f t="shared" ref="I37" si="38">I36+I35</f>
        <v>0</v>
      </c>
      <c r="J37" s="11">
        <f t="shared" ref="J37" si="39">J36+J35</f>
        <v>0</v>
      </c>
      <c r="K37" s="11">
        <f>K36+K35</f>
        <v>347390</v>
      </c>
      <c r="L37" s="11">
        <f>L36+L35</f>
        <v>326248</v>
      </c>
      <c r="M37" s="11">
        <f t="shared" ref="M37" si="40">M36+M35</f>
        <v>21142</v>
      </c>
    </row>
    <row r="38" spans="2:13" ht="12" customHeight="1">
      <c r="H38" s="12"/>
      <c r="I38" s="12"/>
      <c r="J38" s="12"/>
    </row>
    <row r="39" spans="2:13">
      <c r="B39" s="9">
        <v>5455</v>
      </c>
      <c r="C39" s="9">
        <v>5490</v>
      </c>
      <c r="D39" s="9">
        <f t="shared" ref="D39:D40" si="41">B39-C39</f>
        <v>-35</v>
      </c>
      <c r="F39" t="s">
        <v>29</v>
      </c>
      <c r="H39" s="9"/>
      <c r="I39" s="9"/>
      <c r="J39" s="9">
        <f t="shared" ref="J39:J40" si="42">H39-I39</f>
        <v>0</v>
      </c>
      <c r="K39" s="9">
        <v>55233</v>
      </c>
      <c r="L39" s="9">
        <v>55590</v>
      </c>
      <c r="M39" s="9">
        <f t="shared" ref="M39:M40" si="43">K39-L39</f>
        <v>-357</v>
      </c>
    </row>
    <row r="40" spans="2:13">
      <c r="B40" s="9">
        <v>293</v>
      </c>
      <c r="C40" s="9">
        <v>456</v>
      </c>
      <c r="D40" s="9">
        <f t="shared" si="41"/>
        <v>-163</v>
      </c>
      <c r="F40" t="s">
        <v>30</v>
      </c>
      <c r="H40" s="9"/>
      <c r="I40" s="9"/>
      <c r="J40" s="9">
        <f t="shared" si="42"/>
        <v>0</v>
      </c>
      <c r="K40" s="9">
        <v>5975</v>
      </c>
      <c r="L40" s="9">
        <v>6413</v>
      </c>
      <c r="M40" s="9">
        <f t="shared" si="43"/>
        <v>-438</v>
      </c>
    </row>
    <row r="41" spans="2:13" s="8" customFormat="1" ht="15.75">
      <c r="B41" s="11">
        <f>B40+B39</f>
        <v>5748</v>
      </c>
      <c r="C41" s="11">
        <f t="shared" ref="C41" si="44">C40+C39</f>
        <v>5946</v>
      </c>
      <c r="D41" s="11">
        <f t="shared" ref="D41" si="45">D40+D39</f>
        <v>-198</v>
      </c>
      <c r="F41" s="8" t="s">
        <v>31</v>
      </c>
      <c r="H41" s="11">
        <f>H40+H39</f>
        <v>0</v>
      </c>
      <c r="I41" s="11">
        <f t="shared" ref="I41" si="46">I40+I39</f>
        <v>0</v>
      </c>
      <c r="J41" s="11">
        <f t="shared" ref="J41" si="47">J40+J39</f>
        <v>0</v>
      </c>
      <c r="K41" s="11">
        <f>K40+K39</f>
        <v>61208</v>
      </c>
      <c r="L41" s="11">
        <f t="shared" ref="L41" si="48">L40+L39</f>
        <v>62003</v>
      </c>
      <c r="M41" s="11">
        <f t="shared" ref="M41" si="49">M40+M39</f>
        <v>-795</v>
      </c>
    </row>
    <row r="42" spans="2:13" ht="12" customHeight="1">
      <c r="H42" s="12"/>
      <c r="I42" s="12"/>
      <c r="J42" s="12"/>
    </row>
    <row r="43" spans="2:13" s="8" customFormat="1" ht="15.75">
      <c r="B43" s="11">
        <v>464</v>
      </c>
      <c r="C43" s="11">
        <v>559</v>
      </c>
      <c r="D43" s="11">
        <f>B43-C43</f>
        <v>-95</v>
      </c>
      <c r="F43" s="8" t="s">
        <v>37</v>
      </c>
      <c r="H43" s="11"/>
      <c r="I43" s="11"/>
      <c r="J43" s="11">
        <f>H43-I43</f>
        <v>0</v>
      </c>
      <c r="K43" s="11">
        <v>9373</v>
      </c>
      <c r="L43" s="11">
        <v>8084</v>
      </c>
      <c r="M43" s="11">
        <f>K43-L43</f>
        <v>1289</v>
      </c>
    </row>
    <row r="44" spans="2:13" ht="12" customHeight="1">
      <c r="H44" s="12"/>
      <c r="I44" s="12"/>
      <c r="J44" s="12"/>
    </row>
    <row r="45" spans="2:13">
      <c r="B45" s="9">
        <v>4634</v>
      </c>
      <c r="C45" s="9">
        <v>4161</v>
      </c>
      <c r="D45" s="9">
        <f t="shared" ref="D45:D46" si="50">B45-C45</f>
        <v>473</v>
      </c>
      <c r="F45" t="s">
        <v>32</v>
      </c>
      <c r="H45" s="9"/>
      <c r="I45" s="9"/>
      <c r="J45" s="9">
        <f t="shared" ref="J45:J46" si="51">H45-I45</f>
        <v>0</v>
      </c>
      <c r="K45" s="9">
        <v>298672</v>
      </c>
      <c r="L45" s="9">
        <v>310609</v>
      </c>
      <c r="M45" s="9">
        <f t="shared" ref="M45:M46" si="52">K45-L45</f>
        <v>-11937</v>
      </c>
    </row>
    <row r="46" spans="2:13">
      <c r="B46" s="9">
        <v>397</v>
      </c>
      <c r="C46" s="9">
        <v>1123</v>
      </c>
      <c r="D46" s="9">
        <f t="shared" si="50"/>
        <v>-726</v>
      </c>
      <c r="F46" t="s">
        <v>33</v>
      </c>
      <c r="H46" s="9"/>
      <c r="I46" s="9"/>
      <c r="J46" s="9">
        <f t="shared" si="51"/>
        <v>0</v>
      </c>
      <c r="K46" s="9">
        <v>12677</v>
      </c>
      <c r="L46" s="9">
        <v>18105</v>
      </c>
      <c r="M46" s="9">
        <f t="shared" si="52"/>
        <v>-5428</v>
      </c>
    </row>
    <row r="47" spans="2:13" s="8" customFormat="1" ht="15.75">
      <c r="B47" s="11">
        <f t="shared" ref="B47:C47" si="53">B46+B45</f>
        <v>5031</v>
      </c>
      <c r="C47" s="11">
        <f t="shared" si="53"/>
        <v>5284</v>
      </c>
      <c r="D47" s="11">
        <f t="shared" ref="D47" si="54">D46+D45</f>
        <v>-253</v>
      </c>
      <c r="F47" s="8" t="s">
        <v>34</v>
      </c>
      <c r="H47" s="11">
        <f>H46+H45</f>
        <v>0</v>
      </c>
      <c r="I47" s="11">
        <f t="shared" ref="I47" si="55">I46+I45</f>
        <v>0</v>
      </c>
      <c r="J47" s="11">
        <f t="shared" ref="J47:L47" si="56">J46+J45</f>
        <v>0</v>
      </c>
      <c r="K47" s="11">
        <f t="shared" si="56"/>
        <v>311349</v>
      </c>
      <c r="L47" s="11">
        <f t="shared" si="56"/>
        <v>328714</v>
      </c>
      <c r="M47" s="11">
        <f t="shared" ref="M47" si="57">M46+M45</f>
        <v>-17365</v>
      </c>
    </row>
    <row r="48" spans="2:13" ht="10.5" customHeight="1">
      <c r="B48" s="12"/>
      <c r="C48" s="12"/>
      <c r="D48" s="12"/>
      <c r="H48" s="12"/>
      <c r="I48" s="12"/>
      <c r="J48" s="12"/>
      <c r="K48" s="12"/>
      <c r="L48" s="12"/>
      <c r="M48" s="12"/>
    </row>
    <row r="49" spans="2:13" s="8" customFormat="1" ht="15.75">
      <c r="B49" s="11">
        <v>459</v>
      </c>
      <c r="C49" s="11">
        <v>450</v>
      </c>
      <c r="D49" s="11">
        <f>B49-C49</f>
        <v>9</v>
      </c>
      <c r="F49" s="8" t="s">
        <v>38</v>
      </c>
      <c r="H49" s="11"/>
      <c r="I49" s="11"/>
      <c r="J49" s="11">
        <f>H49-I49</f>
        <v>0</v>
      </c>
      <c r="K49" s="11">
        <v>60548</v>
      </c>
      <c r="L49" s="11">
        <v>53832</v>
      </c>
      <c r="M49" s="11">
        <f>K49-L49</f>
        <v>6716</v>
      </c>
    </row>
    <row r="50" spans="2:13" ht="12" customHeight="1">
      <c r="H50" s="12"/>
      <c r="I50" s="12"/>
      <c r="J50" s="12"/>
    </row>
    <row r="51" spans="2:13" ht="18.75">
      <c r="B51" s="10">
        <f>B47+B43+B41+B37+B33+B29+B25+B21+B49</f>
        <v>144482</v>
      </c>
      <c r="C51" s="10">
        <f>C47+C43+C41+C37+C33+C29+C25+C21+C49</f>
        <v>144533</v>
      </c>
      <c r="D51" s="10">
        <f>B51-C51</f>
        <v>-51</v>
      </c>
      <c r="E51" s="7"/>
      <c r="F51" s="7" t="s">
        <v>35</v>
      </c>
      <c r="G51" s="7"/>
      <c r="H51" s="10">
        <f>H47+H43+H41+H37+H33+H29+H25+H21+H49</f>
        <v>0</v>
      </c>
      <c r="I51" s="10">
        <f>I47+I43+I41+I37+I33+I29+I25+I21+I49</f>
        <v>0</v>
      </c>
      <c r="J51" s="10">
        <f>H51-I51</f>
        <v>0</v>
      </c>
      <c r="K51" s="10">
        <f>K47+K43+K41+K37+K33+K29+K25+K21+K49</f>
        <v>2492885</v>
      </c>
      <c r="L51" s="10">
        <f>L47+L43+L41+L37+L33+L29+L25+L21+L49</f>
        <v>2436375</v>
      </c>
      <c r="M51" s="10">
        <f>K51-L51</f>
        <v>56510</v>
      </c>
    </row>
    <row r="52" spans="2:13" ht="18.75">
      <c r="B52" s="10">
        <f>B13-B51</f>
        <v>-24229</v>
      </c>
      <c r="C52" s="10">
        <f>C13-C51</f>
        <v>-74415</v>
      </c>
      <c r="D52" s="10">
        <f>D13-D51</f>
        <v>50186</v>
      </c>
      <c r="E52" s="7"/>
      <c r="F52" s="7" t="s">
        <v>36</v>
      </c>
      <c r="G52" s="7"/>
      <c r="H52" s="10">
        <f>H13-H51</f>
        <v>0</v>
      </c>
      <c r="I52" s="10">
        <f>I13-I51</f>
        <v>0</v>
      </c>
      <c r="J52" s="10">
        <f>H52-I52</f>
        <v>0</v>
      </c>
      <c r="K52" s="10">
        <f>K13-K51</f>
        <v>273811</v>
      </c>
      <c r="L52" s="10">
        <f>L13-L51</f>
        <v>30369</v>
      </c>
      <c r="M52" s="10">
        <f>M13-M51</f>
        <v>243442</v>
      </c>
    </row>
    <row r="53" spans="2:13" ht="12" customHeight="1">
      <c r="H53" s="12"/>
      <c r="I53" s="12"/>
      <c r="J53" s="12"/>
    </row>
    <row r="54" spans="2:13" ht="18.75">
      <c r="B54" s="17">
        <v>-12298</v>
      </c>
      <c r="C54" s="17">
        <v>3120</v>
      </c>
      <c r="D54" s="17">
        <f>B54-C54</f>
        <v>-15418</v>
      </c>
      <c r="E54" s="18"/>
      <c r="F54" s="18" t="s">
        <v>42</v>
      </c>
      <c r="G54" s="18"/>
      <c r="H54" s="17"/>
      <c r="I54" s="17"/>
      <c r="J54" s="17"/>
      <c r="K54" s="17">
        <v>146353</v>
      </c>
      <c r="L54" s="17">
        <v>20441</v>
      </c>
      <c r="M54" s="17">
        <f>K54-L54</f>
        <v>125912</v>
      </c>
    </row>
    <row r="55" spans="2:13" ht="12" customHeight="1">
      <c r="H55" s="12"/>
      <c r="I55" s="12"/>
      <c r="J55" s="12"/>
    </row>
    <row r="56" spans="2:13" ht="18.75">
      <c r="B56" s="19">
        <f>B52+B54</f>
        <v>-36527</v>
      </c>
      <c r="C56" s="19">
        <f>C54+C52</f>
        <v>-71295</v>
      </c>
      <c r="D56" s="19">
        <f>B56-C56</f>
        <v>34768</v>
      </c>
      <c r="E56" s="20"/>
      <c r="F56" s="20" t="s">
        <v>43</v>
      </c>
      <c r="G56" s="20"/>
      <c r="H56" s="19"/>
      <c r="I56" s="19"/>
      <c r="J56" s="19"/>
      <c r="K56" s="19">
        <f>K52+K54</f>
        <v>420164</v>
      </c>
      <c r="L56" s="19">
        <f>L54+L52</f>
        <v>50810</v>
      </c>
      <c r="M56" s="19">
        <f>K56-L56</f>
        <v>369354</v>
      </c>
    </row>
    <row r="57" spans="2:13" ht="18.75">
      <c r="B57" s="19">
        <f>B56</f>
        <v>-36527</v>
      </c>
      <c r="C57" s="19">
        <f>C56</f>
        <v>-71295</v>
      </c>
      <c r="D57" s="19">
        <f>B57-C57</f>
        <v>34768</v>
      </c>
      <c r="E57" s="20"/>
      <c r="F57" s="23" t="s">
        <v>44</v>
      </c>
      <c r="G57" s="20"/>
      <c r="H57" s="19"/>
      <c r="I57" s="19"/>
      <c r="J57" s="19"/>
      <c r="K57" s="19">
        <f>-856442+K56</f>
        <v>-436278</v>
      </c>
      <c r="L57" s="19">
        <f>L56</f>
        <v>50810</v>
      </c>
      <c r="M57" s="19">
        <f>K57-L57</f>
        <v>-487088</v>
      </c>
    </row>
  </sheetData>
  <pageMargins left="0" right="0" top="0" bottom="0" header="0.05" footer="0.05"/>
  <pageSetup scale="88" orientation="portrait" r:id="rId1"/>
  <headerFooter>
    <oddHeader>&amp;R&amp;"-,Bold"&amp;16&amp;KFF0000 FINAL DRAFT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Monthly Financial Summary Rpt</vt:lpstr>
    </vt:vector>
  </TitlesOfParts>
  <Company>Lenovo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ahudson</cp:lastModifiedBy>
  <cp:lastPrinted>2016-02-10T18:03:20Z</cp:lastPrinted>
  <dcterms:created xsi:type="dcterms:W3CDTF">2012-11-05T20:18:57Z</dcterms:created>
  <dcterms:modified xsi:type="dcterms:W3CDTF">2016-05-03T15:48:50Z</dcterms:modified>
</cp:coreProperties>
</file>